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22B2151-59DA-4E73-8496-D2C82BD1D19C}" xr6:coauthVersionLast="47" xr6:coauthVersionMax="47" xr10:uidLastSave="{00000000-0000-0000-0000-000000000000}"/>
  <bookViews>
    <workbookView xWindow="-120" yWindow="-120" windowWidth="29040" windowHeight="15840" xr2:uid="{8BA561EF-95C4-4265-9D76-F1A1BEA09107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17" i="2"/>
  <c r="L17" i="2"/>
  <c r="I4" i="2"/>
  <c r="L4" i="2"/>
  <c r="P4" i="2" s="1"/>
  <c r="I5" i="2"/>
  <c r="L5" i="2"/>
  <c r="N5" i="2"/>
  <c r="P5" i="2"/>
  <c r="I6" i="2"/>
  <c r="L6" i="2"/>
  <c r="N6" i="2" s="1"/>
  <c r="D7" i="2"/>
  <c r="G7" i="2"/>
  <c r="I8" i="2" s="1"/>
  <c r="H7" i="2"/>
  <c r="J7" i="2"/>
  <c r="M7" i="2"/>
  <c r="N4" i="2" l="1"/>
  <c r="I9" i="2"/>
  <c r="L7" i="2"/>
  <c r="N8" i="2" s="1"/>
  <c r="P6" i="2"/>
  <c r="P3" i="2"/>
  <c r="P17" i="2"/>
  <c r="P7" i="2" s="1"/>
  <c r="N17" i="2"/>
  <c r="Q8" i="2" s="1"/>
  <c r="N9" i="2" l="1"/>
  <c r="R4" i="2" s="1"/>
  <c r="R17" i="2" l="1"/>
  <c r="R7" i="2"/>
  <c r="R3" i="2"/>
  <c r="R5" i="2"/>
  <c r="R6" i="2"/>
  <c r="Q9" i="2" l="1"/>
  <c r="S9" i="2" s="1"/>
</calcChain>
</file>

<file path=xl/sharedStrings.xml><?xml version="1.0" encoding="utf-8"?>
<sst xmlns="http://schemas.openxmlformats.org/spreadsheetml/2006/main" count="82" uniqueCount="51">
  <si>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</si>
  <si>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</si>
  <si>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</si>
  <si>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</si>
  <si>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</si>
  <si>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</si>
  <si>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</si>
  <si>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</si>
  <si>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</si>
  <si>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</si>
  <si>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</si>
  <si>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</si>
  <si>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</si>
  <si>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</si>
  <si>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</si>
  <si>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</si>
  <si>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</si>
  <si>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</si>
  <si>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</si>
  <si>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</si>
  <si>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</si>
  <si>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</si>
  <si>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</si>
  <si>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</si>
  <si>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</si>
  <si>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</si>
  <si>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</si>
  <si>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57-832-005-00</t>
  </si>
  <si>
    <t>717 WATER</t>
  </si>
  <si>
    <t>WD</t>
  </si>
  <si>
    <t>03-ARM'S LENGTH</t>
  </si>
  <si>
    <t>STWHW</t>
  </si>
  <si>
    <t>2.5 STORY</t>
  </si>
  <si>
    <t>No</t>
  </si>
  <si>
    <t xml:space="preserve">  /  /    </t>
  </si>
  <si>
    <t>CONDO GOOD</t>
  </si>
  <si>
    <t>57-832-007-00</t>
  </si>
  <si>
    <t>57-832-010-00</t>
  </si>
  <si>
    <t>720 BUTLER</t>
  </si>
  <si>
    <t>STWNH</t>
  </si>
  <si>
    <t>57-832-014-00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</si>
  <si>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</si>
  <si>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</si>
  <si>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</si>
  <si>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</si>
  <si>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</si>
  <si>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</si>
  <si>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</si>
  <si>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</si>
  <si>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</si>
  <si>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STWNH SAUG TWNHSE BUTLER &amp; STWHW SAUG TWNHSE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</si>
</sst>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5" borderId="0" xfId="0" applyNumberFormat="1" applyFont="1" applyFill="1"/>
    <xf numFmtId="166" fontId="2" fillId="5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0A61-CED8-4DEC-83E2-C3FCD150ED80}">
  <dimension ref="A1:BL17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44188</v>
      </c>
      <c r="D3" s="7">
        <v>356000</v>
      </c>
      <c r="E3" t="s">
        <v>29</v>
      </c>
      <c r="F3" t="s">
        <v>30</v>
      </c>
      <c r="G3" s="7">
        <v>356000</v>
      </c>
      <c r="H3" s="7">
        <v>178500</v>
      </c>
      <c r="I3" s="12">
        <f>H3/G3*100</f>
        <v>50.140449438202253</v>
      </c>
      <c r="J3" s="7">
        <v>356976</v>
      </c>
      <c r="K3" s="7">
        <v>97500</v>
      </c>
      <c r="L3" s="7">
        <f>G3-K3</f>
        <v>258500</v>
      </c>
      <c r="M3" s="7">
        <v>149812.9375</v>
      </c>
      <c r="N3" s="22">
        <f>L3/M3</f>
        <v>1.7254851571146852</v>
      </c>
      <c r="O3" s="26">
        <v>1603</v>
      </c>
      <c r="P3" s="31">
        <f>L3/O3</f>
        <v>161.26013724267</v>
      </c>
      <c r="Q3" s="36" t="s">
        <v>31</v>
      </c>
      <c r="R3" s="41">
        <f>ABS(N9-N3)*100</f>
        <v>0.33360976184091395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80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44257</v>
      </c>
      <c r="D4" s="7">
        <v>370000</v>
      </c>
      <c r="E4" t="s">
        <v>29</v>
      </c>
      <c r="F4" t="s">
        <v>30</v>
      </c>
      <c r="G4" s="7">
        <v>370000</v>
      </c>
      <c r="H4" s="7">
        <v>186000</v>
      </c>
      <c r="I4" s="12">
        <f>H4/G4*100</f>
        <v>50.270270270270267</v>
      </c>
      <c r="J4" s="7">
        <v>371994</v>
      </c>
      <c r="K4" s="7">
        <v>97500</v>
      </c>
      <c r="L4" s="7">
        <f>G4-K4</f>
        <v>272500</v>
      </c>
      <c r="M4" s="7">
        <v>158483.828125</v>
      </c>
      <c r="N4" s="22">
        <f>L4/M4</f>
        <v>1.7194183357627677</v>
      </c>
      <c r="O4" s="26">
        <v>1596</v>
      </c>
      <c r="P4" s="31">
        <f>L4/O4</f>
        <v>170.73934837092733</v>
      </c>
      <c r="Q4" s="36" t="s">
        <v>31</v>
      </c>
      <c r="R4" s="41">
        <f>ABS(N9-N4)*100</f>
        <v>0.94029189703266347</v>
      </c>
      <c r="S4" t="s">
        <v>32</v>
      </c>
      <c r="U4" s="7">
        <v>97500</v>
      </c>
      <c r="V4" t="s">
        <v>33</v>
      </c>
      <c r="W4" s="17" t="s">
        <v>34</v>
      </c>
      <c r="Y4" t="s">
        <v>35</v>
      </c>
      <c r="Z4">
        <v>407</v>
      </c>
      <c r="AA4">
        <v>80</v>
      </c>
    </row>
    <row r="5" spans="1:64" x14ac:dyDescent="0.25">
      <c r="A5" t="s">
        <v>37</v>
      </c>
      <c r="B5" t="s">
        <v>38</v>
      </c>
      <c r="C5" s="17">
        <v>44105</v>
      </c>
      <c r="D5" s="7">
        <v>380000</v>
      </c>
      <c r="E5" t="s">
        <v>29</v>
      </c>
      <c r="F5" t="s">
        <v>30</v>
      </c>
      <c r="G5" s="7">
        <v>380000</v>
      </c>
      <c r="H5" s="7">
        <v>190000</v>
      </c>
      <c r="I5" s="12">
        <f>H5/G5*100</f>
        <v>50</v>
      </c>
      <c r="J5" s="7">
        <v>380077</v>
      </c>
      <c r="K5" s="7">
        <v>97500</v>
      </c>
      <c r="L5" s="7">
        <f>G5-K5</f>
        <v>282500</v>
      </c>
      <c r="M5" s="7">
        <v>158484.015625</v>
      </c>
      <c r="N5" s="22">
        <f>L5/M5</f>
        <v>1.7825141474736659</v>
      </c>
      <c r="O5" s="26">
        <v>1596</v>
      </c>
      <c r="P5" s="31">
        <f>L5/O5</f>
        <v>177.00501253132833</v>
      </c>
      <c r="Q5" s="36" t="s">
        <v>39</v>
      </c>
      <c r="R5" s="41">
        <f>ABS(N9-N5)*100</f>
        <v>5.3692892740571541</v>
      </c>
      <c r="S5" t="s">
        <v>32</v>
      </c>
      <c r="U5" s="7">
        <v>97500</v>
      </c>
      <c r="V5" t="s">
        <v>33</v>
      </c>
      <c r="W5" s="17" t="s">
        <v>34</v>
      </c>
      <c r="Y5" t="s">
        <v>35</v>
      </c>
      <c r="Z5">
        <v>407</v>
      </c>
      <c r="AA5">
        <v>80</v>
      </c>
    </row>
    <row r="6" spans="1:64" ht="15.75" thickBot="1" x14ac:dyDescent="0.3">
      <c r="A6" t="s">
        <v>40</v>
      </c>
      <c r="B6" t="s">
        <v>38</v>
      </c>
      <c r="C6" s="17">
        <v>44088</v>
      </c>
      <c r="D6" s="7">
        <v>365000</v>
      </c>
      <c r="E6" t="s">
        <v>29</v>
      </c>
      <c r="F6" t="s">
        <v>30</v>
      </c>
      <c r="G6" s="7">
        <v>365000</v>
      </c>
      <c r="H6" s="7">
        <v>190000</v>
      </c>
      <c r="I6" s="12">
        <f>H6/G6*100</f>
        <v>52.054794520547944</v>
      </c>
      <c r="J6" s="7">
        <v>380077</v>
      </c>
      <c r="K6" s="7">
        <v>97500</v>
      </c>
      <c r="L6" s="7">
        <f>G6-K6</f>
        <v>267500</v>
      </c>
      <c r="M6" s="7">
        <v>158484.015625</v>
      </c>
      <c r="N6" s="22">
        <f>L6/M6</f>
        <v>1.6878673785812588</v>
      </c>
      <c r="O6" s="26">
        <v>1596</v>
      </c>
      <c r="P6" s="31">
        <f>L6/O6</f>
        <v>167.60651629072683</v>
      </c>
      <c r="Q6" s="36" t="s">
        <v>39</v>
      </c>
      <c r="R6" s="41">
        <f>ABS(N9-N6)*100</f>
        <v>4.0953876151835544</v>
      </c>
      <c r="S6" t="s">
        <v>32</v>
      </c>
      <c r="U6" s="7">
        <v>97500</v>
      </c>
      <c r="V6" t="s">
        <v>33</v>
      </c>
      <c r="W6" s="17" t="s">
        <v>34</v>
      </c>
      <c r="Y6" t="s">
        <v>35</v>
      </c>
      <c r="Z6">
        <v>407</v>
      </c>
      <c r="AA6">
        <v>80</v>
      </c>
    </row>
    <row r="7" spans="1:64" ht="15.75" thickTop="1" x14ac:dyDescent="0.25">
      <c r="A7" s="3"/>
      <c r="B7" s="3"/>
      <c r="C7" s="18" t="s">
        <v>41</v>
      </c>
      <c r="D7" s="8">
        <f>+SUM(D3:D6)</f>
        <v>1471000</v>
      </c>
      <c r="E7" s="3"/>
      <c r="F7" s="3"/>
      <c r="G7" s="8">
        <f>+SUM(G3:G6)</f>
        <v>1471000</v>
      </c>
      <c r="H7" s="8">
        <f>+SUM(H3:H6)</f>
        <v>744500</v>
      </c>
      <c r="I7" s="13"/>
      <c r="J7" s="8">
        <f>+SUM(J3:J6)</f>
        <v>1489124</v>
      </c>
      <c r="K7" s="8"/>
      <c r="L7" s="8">
        <f>+SUM(L3:L6)</f>
        <v>1081000</v>
      </c>
      <c r="M7" s="8">
        <f>+SUM(M3:M6)</f>
        <v>625264.796875</v>
      </c>
      <c r="N7" s="23"/>
      <c r="O7" s="27"/>
      <c r="P7" s="32">
        <f>AVERAGE(P3:P6)</f>
        <v>169.15275360891314</v>
      </c>
      <c r="Q7" s="37"/>
      <c r="R7" s="42">
        <f>ABS(N9-N8)*100</f>
        <v>4.6267319500081783E-3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42</v>
      </c>
      <c r="I8" s="14">
        <f>H7/G7*100</f>
        <v>50.61182868796736</v>
      </c>
      <c r="J8" s="9"/>
      <c r="K8" s="9"/>
      <c r="L8" s="9"/>
      <c r="M8" s="46" t="s">
        <v>43</v>
      </c>
      <c r="N8" s="47">
        <f>L7/M7</f>
        <v>1.7288675220525944</v>
      </c>
      <c r="O8" s="28"/>
      <c r="P8" s="33" t="s">
        <v>44</v>
      </c>
      <c r="Q8" s="38">
        <f>STDEV(N3:N6)</f>
        <v>3.9411043863332218E-2</v>
      </c>
      <c r="R8" s="43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45</v>
      </c>
      <c r="I9" s="15">
        <f>STDEV(I3:I6)</f>
        <v>0.96527413756948732</v>
      </c>
      <c r="J9" s="10"/>
      <c r="K9" s="10"/>
      <c r="L9" s="10"/>
      <c r="M9" s="10" t="s">
        <v>46</v>
      </c>
      <c r="N9" s="24">
        <f>AVERAGE(N3:N6)</f>
        <v>1.7288212547330943</v>
      </c>
      <c r="O9" s="29"/>
      <c r="P9" s="34" t="s">
        <v>47</v>
      </c>
      <c r="Q9" s="45">
        <f>AVERAGE(R3:R6)</f>
        <v>2.6846446370285717</v>
      </c>
      <c r="R9" s="44" t="s">
        <v>48</v>
      </c>
      <c r="S9" s="5">
        <f>+(Q9/N9)</f>
        <v>1.5528757699378488</v>
      </c>
      <c r="T9" s="5"/>
      <c r="U9" s="10"/>
      <c r="V9" s="5"/>
      <c r="W9" s="20"/>
      <c r="X9" s="5"/>
      <c r="Y9" s="5"/>
      <c r="Z9" s="5"/>
      <c r="AA9" s="5"/>
    </row>
    <row r="16" spans="1:64" x14ac:dyDescent="0.25">
      <c r="A16" s="49" t="s">
        <v>49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x14ac:dyDescent="0.25">
      <c r="A17" t="s">
        <v>27</v>
      </c>
      <c r="B17" t="s">
        <v>28</v>
      </c>
      <c r="C17" s="17">
        <v>44623</v>
      </c>
      <c r="D17" s="7">
        <v>500000</v>
      </c>
      <c r="E17" t="s">
        <v>29</v>
      </c>
      <c r="F17" t="s">
        <v>30</v>
      </c>
      <c r="G17" s="7">
        <v>500000</v>
      </c>
      <c r="H17" s="7">
        <v>178500</v>
      </c>
      <c r="I17" s="12">
        <f>H17/G17*100</f>
        <v>35.699999999999996</v>
      </c>
      <c r="J17" s="7">
        <v>356976</v>
      </c>
      <c r="K17" s="7">
        <v>97500</v>
      </c>
      <c r="L17" s="7">
        <f>G17-K17</f>
        <v>402500</v>
      </c>
      <c r="M17" s="7">
        <v>149812.9375</v>
      </c>
      <c r="N17" s="22">
        <f>L17/M17</f>
        <v>2.6866838519870822</v>
      </c>
      <c r="O17" s="26">
        <v>1603</v>
      </c>
      <c r="P17" s="31">
        <f>L17/O17</f>
        <v>251.09170305676855</v>
      </c>
      <c r="Q17" s="36" t="s">
        <v>31</v>
      </c>
      <c r="R17" s="41">
        <f>ABS(N9-N17)*100</f>
        <v>95.786259725398779</v>
      </c>
      <c r="S17" t="s">
        <v>32</v>
      </c>
      <c r="U17" s="7">
        <v>97500</v>
      </c>
      <c r="V17" t="s">
        <v>33</v>
      </c>
      <c r="W17" s="17" t="s">
        <v>34</v>
      </c>
      <c r="Y17" t="s">
        <v>35</v>
      </c>
      <c r="Z17">
        <v>407</v>
      </c>
      <c r="AA17">
        <v>80</v>
      </c>
    </row>
  </sheetData>
  <mergeCells count="2">
    <mergeCell ref="A1:AA1"/>
    <mergeCell ref="A16:AA16"/>
  </mergeCells>
  <conditionalFormatting sqref="A3:AA6 A17:AA1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D8F0-517E-40D7-BE85-3D0481BEDC4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2023-02-13T21:52:39Z</dcterms:created>
  <dcterms:modified xsi:type="dcterms:W3CDTF">2023-03-14T15:04:11Z</dcterms:modified>
</cp:coreProperties>
</file>