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ssessor\2022-2023 Assessment Year\Land Values\Done\"/>
    </mc:Choice>
  </mc:AlternateContent>
  <xr:revisionPtr revIDLastSave="0" documentId="13_ncr:1_{31D92F7E-D4E7-4070-85E3-B6E593343F19}" xr6:coauthVersionLast="47" xr6:coauthVersionMax="47" xr10:uidLastSave="{00000000-0000-0000-0000-000000000000}"/>
  <bookViews>
    <workbookView xWindow="-120" yWindow="-120" windowWidth="29040" windowHeight="15840" xr2:uid="{DFD03620-FDE6-4A81-A97B-7025E4920A95}"/>
  </bookViews>
  <sheets>
    <sheet name="Back W-View" sheetId="3" r:id="rId1"/>
    <sheet name="Back No-View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" i="4" l="1"/>
  <c r="R3" i="4" s="1"/>
  <c r="I3" i="4"/>
  <c r="I4" i="4"/>
  <c r="K4" i="4"/>
  <c r="Q4" i="4" s="1"/>
  <c r="S3" i="4" l="1"/>
  <c r="S4" i="4"/>
  <c r="Q3" i="4"/>
  <c r="R4" i="4"/>
  <c r="P5" i="4"/>
  <c r="O5" i="4"/>
  <c r="M5" i="4"/>
  <c r="L5" i="4"/>
  <c r="J5" i="4"/>
  <c r="H5" i="4"/>
  <c r="G5" i="4"/>
  <c r="D5" i="4"/>
  <c r="I7" i="4"/>
  <c r="P5" i="3"/>
  <c r="O5" i="3"/>
  <c r="M5" i="3"/>
  <c r="L5" i="3"/>
  <c r="J5" i="3"/>
  <c r="H5" i="3"/>
  <c r="G5" i="3"/>
  <c r="D5" i="3"/>
  <c r="K4" i="3"/>
  <c r="Q4" i="3" s="1"/>
  <c r="I4" i="3"/>
  <c r="I7" i="3" s="1"/>
  <c r="K3" i="3"/>
  <c r="R3" i="3" s="1"/>
  <c r="I3" i="3"/>
  <c r="I6" i="4" l="1"/>
  <c r="R4" i="3"/>
  <c r="S4" i="3"/>
  <c r="I6" i="3"/>
  <c r="S3" i="3"/>
  <c r="K5" i="4"/>
  <c r="K5" i="3"/>
  <c r="Q3" i="3"/>
  <c r="S7" i="4" l="1"/>
  <c r="P7" i="4"/>
  <c r="M7" i="4"/>
  <c r="S7" i="3"/>
  <c r="P7" i="3"/>
  <c r="M7" i="3"/>
</calcChain>
</file>

<file path=xl/sharedStrings.xml><?xml version="1.0" encoding="utf-8"?>
<sst xmlns="http://schemas.openxmlformats.org/spreadsheetml/2006/main" count="122" uniqueCount="61">
  <si>
    <t>Parcel Number</t>
  </si>
  <si>
    <t>Street Address</t>
  </si>
  <si>
    <t>Sale Date</t>
  </si>
  <si>
    <t>Sale Price</t>
  </si>
  <si>
    <t>Instr.</t>
  </si>
  <si>
    <t>Terms of Sale</t>
  </si>
  <si>
    <t>Adj. Sale $</t>
  </si>
  <si>
    <t>Cur. Asmnt.</t>
  </si>
  <si>
    <t>Asd/Adj. Sale</t>
  </si>
  <si>
    <t>Cur. Appraisal</t>
  </si>
  <si>
    <t>Land Residual</t>
  </si>
  <si>
    <t>Est. Land Value</t>
  </si>
  <si>
    <t>Effec. Front</t>
  </si>
  <si>
    <t>Depth</t>
  </si>
  <si>
    <t>Net Acres</t>
  </si>
  <si>
    <t>Total Acres</t>
  </si>
  <si>
    <t>Dollars/FF</t>
  </si>
  <si>
    <t>Dollars/Acre</t>
  </si>
  <si>
    <t>Dollars/SqFt</t>
  </si>
  <si>
    <t>Actual Front</t>
  </si>
  <si>
    <t>ECF Area</t>
  </si>
  <si>
    <t>Liber/Page</t>
  </si>
  <si>
    <t>Other Parcels in Sale</t>
  </si>
  <si>
    <t>Land Table</t>
  </si>
  <si>
    <t>Gravel</t>
  </si>
  <si>
    <t>Paved</t>
  </si>
  <si>
    <t>Inspected Date</t>
  </si>
  <si>
    <t>Use Code</t>
  </si>
  <si>
    <t>Class</t>
  </si>
  <si>
    <t>Rate Group 1</t>
  </si>
  <si>
    <t>Rate Group 2</t>
  </si>
  <si>
    <t>Rate Group 3</t>
  </si>
  <si>
    <t>03-ARM'S LENGTH</t>
  </si>
  <si>
    <t>LMDG</t>
  </si>
  <si>
    <t>LAKE MI DUNEGRASS</t>
  </si>
  <si>
    <t>407</t>
  </si>
  <si>
    <t>LAKE MICHIGAN</t>
  </si>
  <si>
    <t>57-077-014-00</t>
  </si>
  <si>
    <t>345 DUNEGRASS RIDGE</t>
  </si>
  <si>
    <t>WD</t>
  </si>
  <si>
    <t>4680/149</t>
  </si>
  <si>
    <t>NOT INSPECTED</t>
  </si>
  <si>
    <t>57-077-015-00</t>
  </si>
  <si>
    <t>359 DUNEGRASS RIDGE</t>
  </si>
  <si>
    <t>4481/523</t>
  </si>
  <si>
    <t>57-077-018-00</t>
  </si>
  <si>
    <t>375 DUNEGRASS CIRCLE</t>
  </si>
  <si>
    <t>4481/700</t>
  </si>
  <si>
    <t>57-077-019-00</t>
  </si>
  <si>
    <t>383 DUNEGRASS CIRCLE</t>
  </si>
  <si>
    <t>4510/160</t>
  </si>
  <si>
    <t>Totals:</t>
  </si>
  <si>
    <t>Sale. Ratio =&gt;</t>
  </si>
  <si>
    <t>Average</t>
  </si>
  <si>
    <t>Std. Dev. =&gt;</t>
  </si>
  <si>
    <t>per FF=&gt;</t>
  </si>
  <si>
    <t>per Net Acre=&gt;</t>
  </si>
  <si>
    <t>per SqFt=&gt;</t>
  </si>
  <si>
    <t>Concluded SF Rate</t>
  </si>
  <si>
    <t>LAND TABLE LMDG LAKE MI DUNEGRASS (BACK LOT W/VIEW)</t>
  </si>
  <si>
    <t>LAND TABLE LMDG LAKE MI DUNEGRASS (BACK NO VIEW)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</si>
</sst>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8" formatCode="&quot;$&quot;#,##0.00_);[Red]\(&quot;$&quot;#,##0.00\)"/>
    <numFmt numFmtId="164" formatCode="#0.00_);[Red]\(#0.00\)"/>
    <numFmt numFmtId="165" formatCode="mm/dd/yy"/>
    <numFmt numFmtId="166" formatCode="#,##0.0_);[Red]\(#,##0.0\)"/>
    <numFmt numFmtId="167" formatCode="#0.0_);[Red]\(#0.0\)"/>
    <numFmt numFmtId="168" formatCode="&quot;$&quot;#,##0_);[Red]\(&quot;$&quot;#,##0.00\)"/>
  </numFmts>
  <fonts count="3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14" fontId="0" fillId="0" borderId="0" xfId="0" applyNumberFormat="1"/>
    <xf numFmtId="0" fontId="0" fillId="0" borderId="0" xfId="0" quotePrefix="1"/>
    <xf numFmtId="0" fontId="2" fillId="3" borderId="1" xfId="0" applyFont="1" applyFill="1" applyBorder="1"/>
    <xf numFmtId="0" fontId="2" fillId="3" borderId="1" xfId="0" applyFont="1" applyFill="1" applyBorder="1" applyAlignment="1">
      <alignment horizontal="right"/>
    </xf>
    <xf numFmtId="0" fontId="2" fillId="3" borderId="0" xfId="0" applyFont="1" applyFill="1"/>
    <xf numFmtId="0" fontId="2" fillId="3" borderId="0" xfId="0" applyFont="1" applyFill="1" applyAlignment="1">
      <alignment horizontal="right"/>
    </xf>
    <xf numFmtId="0" fontId="2" fillId="3" borderId="2" xfId="0" applyFont="1" applyFill="1" applyBorder="1"/>
    <xf numFmtId="0" fontId="2" fillId="3" borderId="2" xfId="0" applyFont="1" applyFill="1" applyBorder="1" applyAlignment="1">
      <alignment horizontal="right"/>
    </xf>
    <xf numFmtId="6" fontId="1" fillId="2" borderId="0" xfId="0" applyNumberFormat="1" applyFont="1" applyFill="1" applyAlignment="1">
      <alignment horizontal="center"/>
    </xf>
    <xf numFmtId="6" fontId="0" fillId="0" borderId="0" xfId="0" applyNumberFormat="1"/>
    <xf numFmtId="6" fontId="2" fillId="3" borderId="1" xfId="0" applyNumberFormat="1" applyFont="1" applyFill="1" applyBorder="1"/>
    <xf numFmtId="6" fontId="2" fillId="3" borderId="0" xfId="0" applyNumberFormat="1" applyFont="1" applyFill="1"/>
    <xf numFmtId="6" fontId="2" fillId="3" borderId="2" xfId="0" applyNumberFormat="1" applyFont="1" applyFill="1" applyBorder="1"/>
    <xf numFmtId="164" fontId="1" fillId="2" borderId="0" xfId="0" applyNumberFormat="1" applyFont="1" applyFill="1" applyAlignment="1">
      <alignment horizontal="center"/>
    </xf>
    <xf numFmtId="164" fontId="0" fillId="0" borderId="0" xfId="0" applyNumberFormat="1"/>
    <xf numFmtId="164" fontId="2" fillId="3" borderId="1" xfId="0" applyNumberFormat="1" applyFont="1" applyFill="1" applyBorder="1"/>
    <xf numFmtId="164" fontId="2" fillId="3" borderId="0" xfId="0" applyNumberFormat="1" applyFont="1" applyFill="1"/>
    <xf numFmtId="164" fontId="2" fillId="3" borderId="2" xfId="0" applyNumberFormat="1" applyFont="1" applyFill="1" applyBorder="1"/>
    <xf numFmtId="165" fontId="1" fillId="2" borderId="0" xfId="0" applyNumberFormat="1" applyFont="1" applyFill="1" applyAlignment="1">
      <alignment horizontal="center"/>
    </xf>
    <xf numFmtId="165" fontId="0" fillId="0" borderId="0" xfId="0" applyNumberFormat="1"/>
    <xf numFmtId="165" fontId="2" fillId="3" borderId="1" xfId="0" applyNumberFormat="1" applyFont="1" applyFill="1" applyBorder="1"/>
    <xf numFmtId="165" fontId="2" fillId="3" borderId="0" xfId="0" applyNumberFormat="1" applyFont="1" applyFill="1"/>
    <xf numFmtId="165" fontId="2" fillId="3" borderId="2" xfId="0" applyNumberFormat="1" applyFont="1" applyFill="1" applyBorder="1"/>
    <xf numFmtId="166" fontId="1" fillId="2" borderId="0" xfId="0" applyNumberFormat="1" applyFont="1" applyFill="1" applyAlignment="1">
      <alignment horizontal="center"/>
    </xf>
    <xf numFmtId="166" fontId="0" fillId="0" borderId="0" xfId="0" applyNumberFormat="1"/>
    <xf numFmtId="166" fontId="2" fillId="3" borderId="1" xfId="0" applyNumberFormat="1" applyFont="1" applyFill="1" applyBorder="1"/>
    <xf numFmtId="166" fontId="2" fillId="3" borderId="0" xfId="0" applyNumberFormat="1" applyFont="1" applyFill="1"/>
    <xf numFmtId="167" fontId="1" fillId="2" borderId="0" xfId="0" applyNumberFormat="1" applyFont="1" applyFill="1" applyAlignment="1">
      <alignment horizontal="center"/>
    </xf>
    <xf numFmtId="167" fontId="0" fillId="0" borderId="0" xfId="0" applyNumberFormat="1"/>
    <xf numFmtId="167" fontId="2" fillId="3" borderId="1" xfId="0" applyNumberFormat="1" applyFont="1" applyFill="1" applyBorder="1"/>
    <xf numFmtId="167" fontId="2" fillId="3" borderId="0" xfId="0" applyNumberFormat="1" applyFont="1" applyFill="1"/>
    <xf numFmtId="167" fontId="2" fillId="3" borderId="2" xfId="0" applyNumberFormat="1" applyFont="1" applyFill="1" applyBorder="1"/>
    <xf numFmtId="40" fontId="1" fillId="2" borderId="0" xfId="0" applyNumberFormat="1" applyFont="1" applyFill="1" applyAlignment="1">
      <alignment horizontal="center"/>
    </xf>
    <xf numFmtId="40" fontId="0" fillId="0" borderId="0" xfId="0" applyNumberFormat="1"/>
    <xf numFmtId="40" fontId="2" fillId="3" borderId="1" xfId="0" applyNumberFormat="1" applyFont="1" applyFill="1" applyBorder="1"/>
    <xf numFmtId="40" fontId="2" fillId="3" borderId="0" xfId="0" applyNumberFormat="1" applyFont="1" applyFill="1"/>
    <xf numFmtId="40" fontId="2" fillId="3" borderId="2" xfId="0" applyNumberFormat="1" applyFont="1" applyFill="1" applyBorder="1"/>
    <xf numFmtId="8" fontId="1" fillId="2" borderId="0" xfId="0" applyNumberFormat="1" applyFont="1" applyFill="1" applyAlignment="1">
      <alignment horizontal="center"/>
    </xf>
    <xf numFmtId="8" fontId="0" fillId="0" borderId="0" xfId="0" applyNumberFormat="1"/>
    <xf numFmtId="8" fontId="2" fillId="3" borderId="1" xfId="0" applyNumberFormat="1" applyFont="1" applyFill="1" applyBorder="1"/>
    <xf numFmtId="8" fontId="2" fillId="3" borderId="0" xfId="0" applyNumberFormat="1" applyFont="1" applyFill="1"/>
    <xf numFmtId="8" fontId="2" fillId="3" borderId="2" xfId="0" applyNumberFormat="1" applyFont="1" applyFill="1" applyBorder="1"/>
    <xf numFmtId="168" fontId="2" fillId="3" borderId="2" xfId="0" applyNumberFormat="1" applyFont="1" applyFill="1" applyBorder="1"/>
    <xf numFmtId="6" fontId="0" fillId="4" borderId="0" xfId="0" applyNumberFormat="1" applyFill="1"/>
    <xf numFmtId="6" fontId="0" fillId="4" borderId="0" xfId="0" applyNumberFormat="1" applyFill="1" applyAlignment="1">
      <alignment horizontal="right"/>
    </xf>
    <xf numFmtId="8" fontId="0" fillId="4" borderId="0" xfId="0" applyNumberFormat="1" applyFill="1"/>
    <xf numFmtId="0" fontId="0" fillId="0" borderId="0" xfId="0" applyAlignment="1">
      <alignment horizontal="center"/>
    </xf>
  </cellXfs>
  <cellStyles count="1">
    <cellStyle name="Normal" xfId="0" builtinId="0"/>
  </cellStyles>
  <dxfs count="6"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B3005-6671-4835-AF46-9D938CEFE5FA}">
  <sheetPr>
    <tabColor rgb="FFFFFF00"/>
  </sheetPr>
  <dimension ref="A1:BL9"/>
  <sheetViews>
    <sheetView tabSelected="1" view="pageBreakPreview" topLeftCell="L1" zoomScaleNormal="100" zoomScaleSheetLayoutView="100" workbookViewId="0">
      <selection activeCell="S10" sqref="S10"/>
    </sheetView>
  </sheetViews>
  <sheetFormatPr defaultRowHeight="15" x14ac:dyDescent="0.25"/>
  <cols>
    <col min="1" max="1" width="14.28515625" bestFit="1" customWidth="1"/>
    <col min="2" max="2" width="21.85546875" bestFit="1" customWidth="1"/>
    <col min="3" max="3" width="9.28515625" style="25" bestFit="1" customWidth="1"/>
    <col min="4" max="4" width="10.85546875" style="15" bestFit="1" customWidth="1"/>
    <col min="5" max="5" width="5.5703125" bestFit="1" customWidth="1"/>
    <col min="6" max="6" width="16.7109375" bestFit="1" customWidth="1"/>
    <col min="7" max="7" width="10.85546875" style="15" bestFit="1" customWidth="1"/>
    <col min="8" max="8" width="12.7109375" style="15" bestFit="1" customWidth="1"/>
    <col min="9" max="9" width="12.85546875" style="20" bestFit="1" customWidth="1"/>
    <col min="10" max="11" width="14.140625" style="15" customWidth="1"/>
    <col min="12" max="12" width="14.42578125" style="15" bestFit="1" customWidth="1"/>
    <col min="13" max="13" width="11.140625" style="30" bestFit="1" customWidth="1"/>
    <col min="14" max="14" width="6.42578125" style="34" bestFit="1" customWidth="1"/>
    <col min="15" max="15" width="14.28515625" style="39" bestFit="1" customWidth="1"/>
    <col min="16" max="16" width="10.85546875" style="39" bestFit="1" customWidth="1"/>
    <col min="17" max="17" width="10" style="15" bestFit="1" customWidth="1"/>
    <col min="18" max="18" width="12" style="15" bestFit="1" customWidth="1"/>
    <col min="19" max="19" width="11.85546875" style="44" bestFit="1" customWidth="1"/>
    <col min="20" max="20" width="11.7109375" style="39" bestFit="1" customWidth="1"/>
    <col min="21" max="21" width="8.7109375" style="4" bestFit="1" customWidth="1"/>
    <col min="22" max="22" width="10.5703125" bestFit="1" customWidth="1"/>
    <col min="23" max="24" width="19.42578125" bestFit="1" customWidth="1"/>
    <col min="25" max="25" width="6.85546875" bestFit="1" customWidth="1"/>
    <col min="26" max="26" width="6.42578125" bestFit="1" customWidth="1"/>
    <col min="27" max="27" width="15" bestFit="1" customWidth="1"/>
    <col min="28" max="28" width="9.42578125" bestFit="1" customWidth="1"/>
    <col min="29" max="29" width="5.42578125" bestFit="1" customWidth="1"/>
    <col min="30" max="30" width="15.140625" bestFit="1" customWidth="1"/>
    <col min="31" max="32" width="12.42578125" bestFit="1" customWidth="1"/>
  </cols>
  <sheetData>
    <row r="1" spans="1:64" x14ac:dyDescent="0.25">
      <c r="A1" s="52" t="s">
        <v>59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</row>
    <row r="2" spans="1:64" x14ac:dyDescent="0.25">
      <c r="A2" s="1" t="s">
        <v>0</v>
      </c>
      <c r="B2" s="1" t="s">
        <v>1</v>
      </c>
      <c r="C2" s="24" t="s">
        <v>2</v>
      </c>
      <c r="D2" s="14" t="s">
        <v>3</v>
      </c>
      <c r="E2" s="1" t="s">
        <v>4</v>
      </c>
      <c r="F2" s="1" t="s">
        <v>5</v>
      </c>
      <c r="G2" s="14" t="s">
        <v>6</v>
      </c>
      <c r="H2" s="14" t="s">
        <v>7</v>
      </c>
      <c r="I2" s="19" t="s">
        <v>8</v>
      </c>
      <c r="J2" s="14" t="s">
        <v>9</v>
      </c>
      <c r="K2" s="14" t="s">
        <v>10</v>
      </c>
      <c r="L2" s="14" t="s">
        <v>11</v>
      </c>
      <c r="M2" s="29" t="s">
        <v>12</v>
      </c>
      <c r="N2" s="33" t="s">
        <v>13</v>
      </c>
      <c r="O2" s="38" t="s">
        <v>14</v>
      </c>
      <c r="P2" s="38" t="s">
        <v>15</v>
      </c>
      <c r="Q2" s="14" t="s">
        <v>16</v>
      </c>
      <c r="R2" s="14" t="s">
        <v>17</v>
      </c>
      <c r="S2" s="43" t="s">
        <v>18</v>
      </c>
      <c r="T2" s="38" t="s">
        <v>19</v>
      </c>
      <c r="U2" s="3" t="s">
        <v>20</v>
      </c>
      <c r="V2" s="1" t="s">
        <v>21</v>
      </c>
      <c r="W2" s="1" t="s">
        <v>22</v>
      </c>
      <c r="X2" s="1" t="s">
        <v>23</v>
      </c>
      <c r="Y2" s="1" t="s">
        <v>24</v>
      </c>
      <c r="Z2" s="1" t="s">
        <v>25</v>
      </c>
      <c r="AA2" s="1" t="s">
        <v>26</v>
      </c>
      <c r="AB2" s="1" t="s">
        <v>27</v>
      </c>
      <c r="AC2" s="1" t="s">
        <v>28</v>
      </c>
      <c r="AD2" s="1" t="s">
        <v>29</v>
      </c>
      <c r="AE2" s="1" t="s">
        <v>30</v>
      </c>
      <c r="AF2" s="1" t="s">
        <v>31</v>
      </c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spans="1:64" x14ac:dyDescent="0.25">
      <c r="A3" t="s">
        <v>37</v>
      </c>
      <c r="B3" t="s">
        <v>38</v>
      </c>
      <c r="C3" s="25">
        <v>44469</v>
      </c>
      <c r="D3" s="15">
        <v>549000</v>
      </c>
      <c r="E3" t="s">
        <v>39</v>
      </c>
      <c r="F3" t="s">
        <v>32</v>
      </c>
      <c r="G3" s="15">
        <v>549000</v>
      </c>
      <c r="H3" s="15">
        <v>280100</v>
      </c>
      <c r="I3" s="20">
        <f t="shared" ref="I3:I4" si="0">H3/G3*100</f>
        <v>51.020036429872498</v>
      </c>
      <c r="J3" s="15">
        <v>560252</v>
      </c>
      <c r="K3" s="15">
        <f t="shared" ref="K3:K4" si="1">G3-0</f>
        <v>549000</v>
      </c>
      <c r="L3" s="15">
        <v>560252</v>
      </c>
      <c r="M3" s="30">
        <v>150</v>
      </c>
      <c r="N3" s="34">
        <v>190</v>
      </c>
      <c r="O3" s="39">
        <v>0.75700000000000001</v>
      </c>
      <c r="P3" s="39">
        <v>0.75700000000000001</v>
      </c>
      <c r="Q3" s="15">
        <f t="shared" ref="Q3:Q4" si="2">K3/M3</f>
        <v>3660</v>
      </c>
      <c r="R3" s="15">
        <f t="shared" ref="R3:R4" si="3">K3/O3</f>
        <v>725231.1756935271</v>
      </c>
      <c r="S3" s="44">
        <f t="shared" ref="S3:S4" si="4">K3/O3/43560</f>
        <v>16.649016889199427</v>
      </c>
      <c r="T3" s="39">
        <v>150</v>
      </c>
      <c r="U3" s="5" t="s">
        <v>33</v>
      </c>
      <c r="V3" t="s">
        <v>40</v>
      </c>
      <c r="X3" t="s">
        <v>34</v>
      </c>
      <c r="Y3">
        <v>0</v>
      </c>
      <c r="Z3">
        <v>1</v>
      </c>
      <c r="AA3" t="s">
        <v>41</v>
      </c>
      <c r="AC3" s="7" t="s">
        <v>35</v>
      </c>
    </row>
    <row r="4" spans="1:64" ht="15.75" thickBot="1" x14ac:dyDescent="0.3">
      <c r="A4" t="s">
        <v>42</v>
      </c>
      <c r="B4" t="s">
        <v>43</v>
      </c>
      <c r="C4" s="25">
        <v>44014</v>
      </c>
      <c r="D4" s="15">
        <v>515000</v>
      </c>
      <c r="E4" t="s">
        <v>39</v>
      </c>
      <c r="F4" t="s">
        <v>32</v>
      </c>
      <c r="G4" s="15">
        <v>515000</v>
      </c>
      <c r="H4" s="15">
        <v>575500</v>
      </c>
      <c r="I4" s="20">
        <f t="shared" si="0"/>
        <v>111.74757281553399</v>
      </c>
      <c r="J4" s="15">
        <v>497540</v>
      </c>
      <c r="K4" s="15">
        <f t="shared" si="1"/>
        <v>515000</v>
      </c>
      <c r="L4" s="15">
        <v>480250</v>
      </c>
      <c r="M4" s="30">
        <v>115</v>
      </c>
      <c r="N4" s="34">
        <v>160</v>
      </c>
      <c r="O4" s="39">
        <v>0.64900000000000002</v>
      </c>
      <c r="P4" s="39">
        <v>0.64900000000000002</v>
      </c>
      <c r="Q4" s="15">
        <f t="shared" si="2"/>
        <v>4478.260869565217</v>
      </c>
      <c r="R4" s="15">
        <f t="shared" si="3"/>
        <v>793528.50539291219</v>
      </c>
      <c r="S4" s="44">
        <f t="shared" si="4"/>
        <v>18.216907837302852</v>
      </c>
      <c r="T4" s="39">
        <v>115</v>
      </c>
      <c r="U4" s="5" t="s">
        <v>33</v>
      </c>
      <c r="V4" t="s">
        <v>44</v>
      </c>
      <c r="X4" t="s">
        <v>34</v>
      </c>
      <c r="Y4">
        <v>0</v>
      </c>
      <c r="Z4">
        <v>1</v>
      </c>
      <c r="AA4" s="6">
        <v>44936</v>
      </c>
      <c r="AC4" s="7" t="s">
        <v>35</v>
      </c>
    </row>
    <row r="5" spans="1:64" ht="15.75" thickTop="1" x14ac:dyDescent="0.25">
      <c r="A5" s="8"/>
      <c r="B5" s="8"/>
      <c r="C5" s="26" t="s">
        <v>51</v>
      </c>
      <c r="D5" s="16">
        <f>+SUM(D3:D4)</f>
        <v>1064000</v>
      </c>
      <c r="E5" s="8"/>
      <c r="F5" s="8"/>
      <c r="G5" s="16">
        <f>+SUM(G3:G4)</f>
        <v>1064000</v>
      </c>
      <c r="H5" s="16">
        <f>+SUM(H3:H4)</f>
        <v>855600</v>
      </c>
      <c r="I5" s="21"/>
      <c r="J5" s="16">
        <f>+SUM(J3:J4)</f>
        <v>1057792</v>
      </c>
      <c r="K5" s="16">
        <f>+SUM(K3:K4)</f>
        <v>1064000</v>
      </c>
      <c r="L5" s="16">
        <f>+SUM(L3:L4)</f>
        <v>1040502</v>
      </c>
      <c r="M5" s="31">
        <f>+SUM(M3:M4)</f>
        <v>265</v>
      </c>
      <c r="N5" s="35"/>
      <c r="O5" s="40">
        <f>+SUM(O3:O4)</f>
        <v>1.4060000000000001</v>
      </c>
      <c r="P5" s="40">
        <f>+SUM(P3:P4)</f>
        <v>1.4060000000000001</v>
      </c>
      <c r="Q5" s="16"/>
      <c r="R5" s="16"/>
      <c r="S5" s="45"/>
      <c r="T5" s="40"/>
      <c r="U5" s="9"/>
      <c r="V5" s="8"/>
      <c r="W5" s="8"/>
      <c r="X5" s="8"/>
      <c r="Y5" s="8"/>
      <c r="Z5" s="8"/>
      <c r="AA5" s="8"/>
      <c r="AB5" s="8"/>
      <c r="AC5" s="8"/>
      <c r="AD5" s="8"/>
      <c r="AE5" s="8"/>
      <c r="AF5" s="8"/>
    </row>
    <row r="6" spans="1:64" x14ac:dyDescent="0.25">
      <c r="A6" s="10"/>
      <c r="B6" s="10"/>
      <c r="C6" s="27"/>
      <c r="D6" s="17"/>
      <c r="E6" s="10"/>
      <c r="F6" s="10"/>
      <c r="G6" s="17"/>
      <c r="H6" s="17" t="s">
        <v>52</v>
      </c>
      <c r="I6" s="22">
        <f>H5/G5*100</f>
        <v>80.413533834586474</v>
      </c>
      <c r="J6" s="17"/>
      <c r="K6" s="17"/>
      <c r="L6" s="17" t="s">
        <v>53</v>
      </c>
      <c r="M6" s="32"/>
      <c r="N6" s="36"/>
      <c r="O6" s="41" t="s">
        <v>53</v>
      </c>
      <c r="P6" s="41"/>
      <c r="Q6" s="17"/>
      <c r="R6" s="17" t="s">
        <v>53</v>
      </c>
      <c r="S6" s="46"/>
      <c r="T6" s="41"/>
      <c r="U6" s="11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64" x14ac:dyDescent="0.25">
      <c r="A7" s="12"/>
      <c r="B7" s="12"/>
      <c r="C7" s="28"/>
      <c r="D7" s="18"/>
      <c r="E7" s="12"/>
      <c r="F7" s="12"/>
      <c r="G7" s="18"/>
      <c r="H7" s="18" t="s">
        <v>54</v>
      </c>
      <c r="I7" s="23">
        <f>STDEV(I3:I4)</f>
        <v>42.940852783054062</v>
      </c>
      <c r="J7" s="18"/>
      <c r="K7" s="18"/>
      <c r="L7" s="18" t="s">
        <v>55</v>
      </c>
      <c r="M7" s="48">
        <f>K5/M5</f>
        <v>4015.0943396226417</v>
      </c>
      <c r="N7" s="37"/>
      <c r="O7" s="42" t="s">
        <v>56</v>
      </c>
      <c r="P7" s="42">
        <f>K5/O5</f>
        <v>756756.75675675669</v>
      </c>
      <c r="Q7" s="18"/>
      <c r="R7" s="18" t="s">
        <v>57</v>
      </c>
      <c r="S7" s="47">
        <f>K5/O5/43560</f>
        <v>17.372744645471915</v>
      </c>
      <c r="T7" s="42"/>
      <c r="U7" s="13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9" spans="1:64" x14ac:dyDescent="0.25">
      <c r="Q9" s="49"/>
      <c r="R9" s="50" t="s">
        <v>58</v>
      </c>
      <c r="S9" s="51">
        <v>17.350000000000001</v>
      </c>
    </row>
  </sheetData>
  <mergeCells count="1">
    <mergeCell ref="A1:AF1"/>
  </mergeCells>
  <conditionalFormatting sqref="A3:AF4">
    <cfRule type="expression" dxfId="5" priority="1" stopIfTrue="1">
      <formula>MOD(ROW(),4)&gt;1</formula>
    </cfRule>
    <cfRule type="expression" dxfId="4" priority="2" stopIfTrue="1">
      <formula>MOD(ROW(),4)&lt;2</formula>
    </cfRule>
  </conditionalFormatting>
  <pageMargins left="0.7" right="0.7" top="0.75" bottom="0.75" header="0.3" footer="0.3"/>
  <pageSetup scale="2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1B4B93-90A8-4165-A4BB-BAA574F09251}">
  <sheetPr>
    <tabColor rgb="FFFFFF00"/>
  </sheetPr>
  <dimension ref="A1:BL9"/>
  <sheetViews>
    <sheetView view="pageBreakPreview" topLeftCell="L1" zoomScaleNormal="100" zoomScaleSheetLayoutView="100" workbookViewId="0">
      <selection activeCell="L12" sqref="L12"/>
    </sheetView>
  </sheetViews>
  <sheetFormatPr defaultRowHeight="15" x14ac:dyDescent="0.25"/>
  <cols>
    <col min="1" max="1" width="14.28515625" bestFit="1" customWidth="1"/>
    <col min="2" max="2" width="21.85546875" bestFit="1" customWidth="1"/>
    <col min="3" max="3" width="9.28515625" style="25" bestFit="1" customWidth="1"/>
    <col min="4" max="4" width="10.85546875" style="15" bestFit="1" customWidth="1"/>
    <col min="5" max="5" width="5.5703125" bestFit="1" customWidth="1"/>
    <col min="6" max="6" width="16.7109375" bestFit="1" customWidth="1"/>
    <col min="7" max="7" width="10.85546875" style="15" bestFit="1" customWidth="1"/>
    <col min="8" max="8" width="12.7109375" style="15" bestFit="1" customWidth="1"/>
    <col min="9" max="9" width="12.85546875" style="20" bestFit="1" customWidth="1"/>
    <col min="10" max="10" width="15" style="15" customWidth="1"/>
    <col min="11" max="11" width="14.5703125" style="15" customWidth="1"/>
    <col min="12" max="12" width="14.42578125" style="15" bestFit="1" customWidth="1"/>
    <col min="13" max="13" width="11.140625" style="30" bestFit="1" customWidth="1"/>
    <col min="14" max="14" width="6.42578125" style="34" bestFit="1" customWidth="1"/>
    <col min="15" max="15" width="14.28515625" style="39" bestFit="1" customWidth="1"/>
    <col min="16" max="16" width="10.85546875" style="39" bestFit="1" customWidth="1"/>
    <col min="17" max="17" width="10" style="15" bestFit="1" customWidth="1"/>
    <col min="18" max="18" width="12" style="15" bestFit="1" customWidth="1"/>
    <col min="19" max="19" width="11.85546875" style="44" bestFit="1" customWidth="1"/>
    <col min="20" max="20" width="11.7109375" style="39" bestFit="1" customWidth="1"/>
    <col min="21" max="21" width="8.7109375" style="4" bestFit="1" customWidth="1"/>
    <col min="22" max="22" width="10.5703125" bestFit="1" customWidth="1"/>
    <col min="23" max="24" width="19.42578125" bestFit="1" customWidth="1"/>
    <col min="25" max="25" width="6.85546875" bestFit="1" customWidth="1"/>
    <col min="26" max="26" width="6.42578125" bestFit="1" customWidth="1"/>
    <col min="27" max="27" width="15" bestFit="1" customWidth="1"/>
    <col min="28" max="28" width="9.42578125" bestFit="1" customWidth="1"/>
    <col min="29" max="29" width="5.42578125" bestFit="1" customWidth="1"/>
    <col min="30" max="30" width="15.140625" bestFit="1" customWidth="1"/>
    <col min="31" max="32" width="12.42578125" bestFit="1" customWidth="1"/>
  </cols>
  <sheetData>
    <row r="1" spans="1:64" x14ac:dyDescent="0.25">
      <c r="A1" s="52" t="s">
        <v>60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</row>
    <row r="2" spans="1:64" x14ac:dyDescent="0.25">
      <c r="A2" s="1" t="s">
        <v>0</v>
      </c>
      <c r="B2" s="1" t="s">
        <v>1</v>
      </c>
      <c r="C2" s="24" t="s">
        <v>2</v>
      </c>
      <c r="D2" s="14" t="s">
        <v>3</v>
      </c>
      <c r="E2" s="1" t="s">
        <v>4</v>
      </c>
      <c r="F2" s="1" t="s">
        <v>5</v>
      </c>
      <c r="G2" s="14" t="s">
        <v>6</v>
      </c>
      <c r="H2" s="14" t="s">
        <v>7</v>
      </c>
      <c r="I2" s="19" t="s">
        <v>8</v>
      </c>
      <c r="J2" s="14" t="s">
        <v>9</v>
      </c>
      <c r="K2" s="14" t="s">
        <v>10</v>
      </c>
      <c r="L2" s="14" t="s">
        <v>11</v>
      </c>
      <c r="M2" s="29" t="s">
        <v>12</v>
      </c>
      <c r="N2" s="33" t="s">
        <v>13</v>
      </c>
      <c r="O2" s="38" t="s">
        <v>14</v>
      </c>
      <c r="P2" s="38" t="s">
        <v>15</v>
      </c>
      <c r="Q2" s="14" t="s">
        <v>16</v>
      </c>
      <c r="R2" s="14" t="s">
        <v>17</v>
      </c>
      <c r="S2" s="43" t="s">
        <v>18</v>
      </c>
      <c r="T2" s="38" t="s">
        <v>19</v>
      </c>
      <c r="U2" s="3" t="s">
        <v>20</v>
      </c>
      <c r="V2" s="1" t="s">
        <v>21</v>
      </c>
      <c r="W2" s="1" t="s">
        <v>22</v>
      </c>
      <c r="X2" s="1" t="s">
        <v>23</v>
      </c>
      <c r="Y2" s="1" t="s">
        <v>24</v>
      </c>
      <c r="Z2" s="1" t="s">
        <v>25</v>
      </c>
      <c r="AA2" s="1" t="s">
        <v>26</v>
      </c>
      <c r="AB2" s="1" t="s">
        <v>27</v>
      </c>
      <c r="AC2" s="1" t="s">
        <v>28</v>
      </c>
      <c r="AD2" s="1" t="s">
        <v>29</v>
      </c>
      <c r="AE2" s="1" t="s">
        <v>30</v>
      </c>
      <c r="AF2" s="1" t="s">
        <v>31</v>
      </c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spans="1:64" x14ac:dyDescent="0.25">
      <c r="A3" t="s">
        <v>45</v>
      </c>
      <c r="B3" t="s">
        <v>46</v>
      </c>
      <c r="C3" s="25">
        <v>44004</v>
      </c>
      <c r="D3" s="15">
        <v>270000</v>
      </c>
      <c r="E3" t="s">
        <v>39</v>
      </c>
      <c r="F3" t="s">
        <v>32</v>
      </c>
      <c r="G3" s="15">
        <v>270000</v>
      </c>
      <c r="H3" s="15">
        <v>84700</v>
      </c>
      <c r="I3" s="20">
        <f>H3/G3*100</f>
        <v>31.37037037037037</v>
      </c>
      <c r="J3" s="15">
        <v>169390</v>
      </c>
      <c r="K3" s="15">
        <f>G3-0</f>
        <v>270000</v>
      </c>
      <c r="L3" s="15">
        <v>169390</v>
      </c>
      <c r="M3" s="30">
        <v>71</v>
      </c>
      <c r="N3" s="34">
        <v>188</v>
      </c>
      <c r="O3" s="39">
        <v>0.38900000000000001</v>
      </c>
      <c r="P3" s="39">
        <v>0.38900000000000001</v>
      </c>
      <c r="Q3" s="15">
        <f>K3/M3</f>
        <v>3802.8169014084506</v>
      </c>
      <c r="R3" s="15">
        <f>K3/O3</f>
        <v>694087.40359897166</v>
      </c>
      <c r="S3" s="44">
        <f>K3/O3/43560</f>
        <v>15.934054260766109</v>
      </c>
      <c r="T3" s="39">
        <v>71</v>
      </c>
      <c r="U3" s="5" t="s">
        <v>33</v>
      </c>
      <c r="V3" t="s">
        <v>47</v>
      </c>
      <c r="X3" t="s">
        <v>34</v>
      </c>
      <c r="Y3">
        <v>0</v>
      </c>
      <c r="Z3">
        <v>1</v>
      </c>
      <c r="AA3" t="s">
        <v>41</v>
      </c>
      <c r="AC3" s="7" t="s">
        <v>35</v>
      </c>
      <c r="AD3" t="s">
        <v>36</v>
      </c>
    </row>
    <row r="4" spans="1:64" ht="15.75" thickBot="1" x14ac:dyDescent="0.3">
      <c r="A4" t="s">
        <v>48</v>
      </c>
      <c r="B4" t="s">
        <v>49</v>
      </c>
      <c r="C4" s="25">
        <v>44082</v>
      </c>
      <c r="D4" s="15">
        <v>330000</v>
      </c>
      <c r="E4" t="s">
        <v>39</v>
      </c>
      <c r="F4" t="s">
        <v>32</v>
      </c>
      <c r="G4" s="15">
        <v>330000</v>
      </c>
      <c r="H4" s="15">
        <v>167100</v>
      </c>
      <c r="I4" s="20">
        <f t="shared" ref="I4" si="0">H4/G4*100</f>
        <v>50.636363636363633</v>
      </c>
      <c r="J4" s="15">
        <v>334290</v>
      </c>
      <c r="K4" s="15">
        <f t="shared" ref="K4" si="1">G4-0</f>
        <v>330000</v>
      </c>
      <c r="L4" s="15">
        <v>334290</v>
      </c>
      <c r="M4" s="30">
        <v>113</v>
      </c>
      <c r="N4" s="34">
        <v>160</v>
      </c>
      <c r="O4" s="39">
        <v>0.76700000000000002</v>
      </c>
      <c r="P4" s="39">
        <v>0.76700000000000002</v>
      </c>
      <c r="Q4" s="15">
        <f t="shared" ref="Q4" si="2">K4/M4</f>
        <v>2920.353982300885</v>
      </c>
      <c r="R4" s="15">
        <f t="shared" ref="R4" si="3">K4/O4</f>
        <v>430247.71838331159</v>
      </c>
      <c r="S4" s="44">
        <f t="shared" ref="S4" si="4">K4/O4/43560</f>
        <v>9.8771285211963171</v>
      </c>
      <c r="T4" s="39">
        <v>113</v>
      </c>
      <c r="U4" s="5" t="s">
        <v>33</v>
      </c>
      <c r="V4" t="s">
        <v>50</v>
      </c>
      <c r="X4" t="s">
        <v>34</v>
      </c>
      <c r="Y4">
        <v>0</v>
      </c>
      <c r="Z4">
        <v>1</v>
      </c>
      <c r="AA4" s="6">
        <v>44936</v>
      </c>
      <c r="AC4" s="7" t="s">
        <v>35</v>
      </c>
      <c r="AD4" t="s">
        <v>36</v>
      </c>
    </row>
    <row r="5" spans="1:64" ht="15.75" thickTop="1" x14ac:dyDescent="0.25">
      <c r="A5" s="8"/>
      <c r="B5" s="8"/>
      <c r="C5" s="26" t="s">
        <v>51</v>
      </c>
      <c r="D5" s="16">
        <f>+SUM(D3:D4)</f>
        <v>600000</v>
      </c>
      <c r="E5" s="8"/>
      <c r="F5" s="8"/>
      <c r="G5" s="16">
        <f>+SUM(G3:G4)</f>
        <v>600000</v>
      </c>
      <c r="H5" s="16">
        <f>+SUM(H3:H4)</f>
        <v>251800</v>
      </c>
      <c r="I5" s="21"/>
      <c r="J5" s="16">
        <f>+SUM(J3:J4)</f>
        <v>503680</v>
      </c>
      <c r="K5" s="16">
        <f>+SUM(K3:K4)</f>
        <v>600000</v>
      </c>
      <c r="L5" s="16">
        <f>+SUM(L3:L4)</f>
        <v>503680</v>
      </c>
      <c r="M5" s="31">
        <f>+SUM(M3:M4)</f>
        <v>184</v>
      </c>
      <c r="N5" s="35"/>
      <c r="O5" s="40">
        <f>+SUM(O3:O4)</f>
        <v>1.1560000000000001</v>
      </c>
      <c r="P5" s="40">
        <f>+SUM(P3:P4)</f>
        <v>1.1560000000000001</v>
      </c>
      <c r="Q5" s="16"/>
      <c r="R5" s="16"/>
      <c r="S5" s="45"/>
      <c r="T5" s="40"/>
      <c r="U5" s="9"/>
      <c r="V5" s="8"/>
      <c r="W5" s="8"/>
      <c r="X5" s="8"/>
      <c r="Y5" s="8"/>
      <c r="Z5" s="8"/>
      <c r="AA5" s="8"/>
      <c r="AB5" s="8"/>
      <c r="AC5" s="8"/>
      <c r="AD5" s="8"/>
      <c r="AE5" s="8"/>
      <c r="AF5" s="8"/>
    </row>
    <row r="6" spans="1:64" x14ac:dyDescent="0.25">
      <c r="A6" s="10"/>
      <c r="B6" s="10"/>
      <c r="C6" s="27"/>
      <c r="D6" s="17"/>
      <c r="E6" s="10"/>
      <c r="F6" s="10"/>
      <c r="G6" s="17"/>
      <c r="H6" s="17" t="s">
        <v>52</v>
      </c>
      <c r="I6" s="22">
        <f>H5/G5*100</f>
        <v>41.966666666666669</v>
      </c>
      <c r="J6" s="17"/>
      <c r="K6" s="17"/>
      <c r="L6" s="17" t="s">
        <v>53</v>
      </c>
      <c r="M6" s="32"/>
      <c r="N6" s="36"/>
      <c r="O6" s="41" t="s">
        <v>53</v>
      </c>
      <c r="P6" s="41"/>
      <c r="Q6" s="17"/>
      <c r="R6" s="17" t="s">
        <v>53</v>
      </c>
      <c r="S6" s="46"/>
      <c r="T6" s="41"/>
      <c r="U6" s="11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64" x14ac:dyDescent="0.25">
      <c r="A7" s="12"/>
      <c r="B7" s="12"/>
      <c r="C7" s="28"/>
      <c r="D7" s="18"/>
      <c r="E7" s="12"/>
      <c r="F7" s="12"/>
      <c r="G7" s="18"/>
      <c r="H7" s="18" t="s">
        <v>54</v>
      </c>
      <c r="I7" s="23">
        <f>STDEV(I3:I4)</f>
        <v>13.623114484678204</v>
      </c>
      <c r="J7" s="18"/>
      <c r="K7" s="18"/>
      <c r="L7" s="18" t="s">
        <v>55</v>
      </c>
      <c r="M7" s="48">
        <f>K5/M5</f>
        <v>3260.8695652173915</v>
      </c>
      <c r="N7" s="37"/>
      <c r="O7" s="42" t="s">
        <v>56</v>
      </c>
      <c r="P7" s="42">
        <f>K5/O5</f>
        <v>519031.14186851203</v>
      </c>
      <c r="Q7" s="18"/>
      <c r="R7" s="18" t="s">
        <v>57</v>
      </c>
      <c r="S7" s="47">
        <f>K5/O5/43560</f>
        <v>11.915315469892379</v>
      </c>
      <c r="T7" s="42"/>
      <c r="U7" s="13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9" spans="1:64" x14ac:dyDescent="0.25">
      <c r="Q9" s="50"/>
      <c r="R9" s="50" t="s">
        <v>58</v>
      </c>
      <c r="S9" s="51">
        <v>11.9</v>
      </c>
    </row>
  </sheetData>
  <mergeCells count="1">
    <mergeCell ref="A1:AF1"/>
  </mergeCells>
  <conditionalFormatting sqref="A4:AF4">
    <cfRule type="expression" dxfId="3" priority="3" stopIfTrue="1">
      <formula>MOD(ROW(),4)&gt;1</formula>
    </cfRule>
    <cfRule type="expression" dxfId="2" priority="4" stopIfTrue="1">
      <formula>MOD(ROW(),4)&lt;2</formula>
    </cfRule>
  </conditionalFormatting>
  <conditionalFormatting sqref="A3:AF3">
    <cfRule type="expression" dxfId="1" priority="1" stopIfTrue="1">
      <formula>MOD(ROW(),4)&gt;1</formula>
    </cfRule>
    <cfRule type="expression" dxfId="0" priority="2" stopIfTrue="1">
      <formula>MOD(ROW(),4)&lt;2</formula>
    </cfRule>
  </conditionalFormatting>
  <pageMargins left="0.7" right="0.7" top="0.75" bottom="0.75" header="0.3" footer="0.3"/>
  <pageSetup scale="2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Back W-View</vt:lpstr>
      <vt:lpstr>Back No-View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Assessor</dc:creator>
  <cp:lastModifiedBy>Assessor</cp:lastModifiedBy>
  <dcterms:created xsi:type="dcterms:W3CDTF">2023-02-01T15:30:52Z</dcterms:created>
  <dcterms:modified xsi:type="dcterms:W3CDTF">2023-03-14T13:45:37Z</dcterms:modified>
</cp:coreProperties>
</file>