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9E20E860-863D-443C-B16E-5EC96ED5B0C2}" xr6:coauthVersionLast="47" xr6:coauthVersionMax="47" xr10:uidLastSave="{00000000-0000-0000-0000-000000000000}"/>
  <bookViews>
    <workbookView xWindow="-120" yWindow="-120" windowWidth="29040" windowHeight="15840" xr2:uid="{75EFCD2D-32AA-4FB3-9E1A-E27C5749CAD0}"/>
  </bookViews>
  <sheets>
    <sheet name="E.C.F. Analysis" sheetId="2" r:id="rId1"/>
    <sheet name="Sheet1" sheetId="1" r:id="rId2"/>
  </sheets>
  <definedNames>
    <definedName name="_xlnm._FilterDatabase" localSheetId="0" hidden="1">'E.C.F. Analysis'!$A$2:$BF$2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  <c r="M7" i="2"/>
  <c r="M10" i="2"/>
  <c r="J10" i="2"/>
  <c r="M5" i="2" l="1"/>
  <c r="M8" i="2"/>
  <c r="J9" i="2"/>
  <c r="J12" i="2"/>
  <c r="M9" i="2"/>
  <c r="M11" i="2" l="1"/>
  <c r="M4" i="2"/>
  <c r="M3" i="2"/>
  <c r="M12" i="2"/>
  <c r="M13" i="2"/>
  <c r="D14" i="2"/>
  <c r="H14" i="2"/>
  <c r="L14" i="2"/>
  <c r="O15" i="2" l="1"/>
  <c r="K14" i="2"/>
  <c r="M15" i="2" s="1"/>
  <c r="N14" i="2" l="1"/>
  <c r="M16" i="2"/>
  <c r="P14" i="2" l="1"/>
  <c r="G14" i="2"/>
  <c r="I15" i="2" s="1"/>
  <c r="I16" i="2" s="1"/>
</calcChain>
</file>

<file path=xl/sharedStrings.xml><?xml version="1.0" encoding="utf-8"?>
<sst xmlns="http://schemas.openxmlformats.org/spreadsheetml/2006/main" count="81" uniqueCount="54">
  <si>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</si>
  <si>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</si>
  <si>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</si>
  <si>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</si>
  <si>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</si>
  <si>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</si>
  <si>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</si>
  <si>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</si>
  <si>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</si>
  <si>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Land + Yard</t>
  </si>
  <si>
    <t>Bldg. Residual</t>
  </si>
  <si>
    <t>Cost Man. $</t>
  </si>
  <si>
    <t>E.C.F.</t>
  </si>
  <si>
    <t>$/Sq.Ft.</t>
  </si>
  <si>
    <t>ECF Area</t>
  </si>
  <si>
    <t>Dev. by Mean (%)</t>
  </si>
  <si>
    <t>Building Style</t>
  </si>
  <si>
    <t>Land Value</t>
  </si>
  <si>
    <t>Other Parcels in Sale</t>
  </si>
  <si>
    <t>Land Table</t>
  </si>
  <si>
    <t>Property Class</t>
  </si>
  <si>
    <t>WD</t>
  </si>
  <si>
    <t>03-ARM'S LENGTH</t>
  </si>
  <si>
    <t>Totals:</t>
  </si>
  <si>
    <t>Sale. Ratio =&gt;</t>
  </si>
  <si>
    <t>E.C.F. =&gt;</t>
  </si>
  <si>
    <t>Std. Deviation=&gt;</t>
  </si>
  <si>
    <t>Std. Dev. =&gt;</t>
  </si>
  <si>
    <t>Ave. E.C.F. =&gt;</t>
  </si>
  <si>
    <t>56-050-003-50</t>
  </si>
  <si>
    <t>114 PINE ST</t>
  </si>
  <si>
    <t>13-006-018-00</t>
  </si>
  <si>
    <t>4665 DIVISION AVE</t>
  </si>
  <si>
    <t>09-008-017-90</t>
  </si>
  <si>
    <t>07-009-030-00</t>
  </si>
  <si>
    <t>2187.5 68TH ST</t>
  </si>
  <si>
    <t>CONFIDENTIAL</t>
  </si>
  <si>
    <t>01-035-037-20</t>
  </si>
  <si>
    <t>1226 LINCOLN RD</t>
  </si>
  <si>
    <t>56-007-008-30</t>
  </si>
  <si>
    <t>1075 133RD AVE</t>
  </si>
  <si>
    <t>09-008-012-00</t>
  </si>
  <si>
    <t>3392 M-40 HWY</t>
  </si>
  <si>
    <t>01-035-037-11</t>
  </si>
  <si>
    <t>1234 LINCOLN RD</t>
  </si>
  <si>
    <t>51-251-006-00</t>
  </si>
  <si>
    <t>324 EASTERN AVE</t>
  </si>
  <si>
    <t>55-029-078-00</t>
  </si>
  <si>
    <t>54-022-179-00</t>
  </si>
  <si>
    <t>411 WASHINGTON</t>
  </si>
  <si>
    <t>701 ACORN ST</t>
  </si>
  <si>
    <t>LINCOLN ROAD</t>
  </si>
  <si>
    <t>******</t>
  </si>
  <si>
    <t>ECF TABLE IND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</si>
</sst>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3" fillId="3" borderId="2" xfId="0" applyFont="1" applyFill="1" applyBorder="1"/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2" xfId="0" applyNumberFormat="1" applyFont="1" applyFill="1" applyBorder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9" fontId="2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/>
    <xf numFmtId="168" fontId="3" fillId="3" borderId="1" xfId="0" applyNumberFormat="1" applyFont="1" applyFill="1" applyBorder="1"/>
    <xf numFmtId="168" fontId="3" fillId="3" borderId="0" xfId="0" applyNumberFormat="1" applyFont="1" applyFill="1"/>
    <xf numFmtId="168" fontId="3" fillId="3" borderId="2" xfId="0" applyNumberFormat="1" applyFont="1" applyFill="1" applyBorder="1"/>
    <xf numFmtId="168" fontId="3" fillId="3" borderId="2" xfId="0" applyNumberFormat="1" applyFont="1" applyFill="1" applyBorder="1" applyAlignment="1">
      <alignment horizontal="right"/>
    </xf>
    <xf numFmtId="166" fontId="3" fillId="4" borderId="0" xfId="0" applyNumberFormat="1" applyFont="1" applyFill="1"/>
    <xf numFmtId="6" fontId="1" fillId="0" borderId="0" xfId="0" applyNumberFormat="1" applyFont="1"/>
    <xf numFmtId="6" fontId="4" fillId="0" borderId="0" xfId="0" applyNumberFormat="1" applyFont="1"/>
    <xf numFmtId="166" fontId="4" fillId="0" borderId="0" xfId="0" applyNumberFormat="1" applyFont="1"/>
    <xf numFmtId="6" fontId="3" fillId="4" borderId="0" xfId="0" applyNumberFormat="1" applyFont="1" applyFill="1"/>
    <xf numFmtId="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BB63-18D9-4558-87B9-016DF11B211D}">
  <dimension ref="A1:BF18"/>
  <sheetViews>
    <sheetView tabSelected="1" view="pageBreakPreview" topLeftCell="C1" zoomScaleNormal="100" zoomScaleSheetLayoutView="100" workbookViewId="0">
      <selection sqref="A1:U1"/>
    </sheetView>
  </sheetViews>
  <sheetFormatPr defaultRowHeight="15" x14ac:dyDescent="0.25"/>
  <cols>
    <col min="1" max="1" width="14.28515625" bestFit="1" customWidth="1"/>
    <col min="2" max="2" width="18" bestFit="1" customWidth="1"/>
    <col min="3" max="3" width="9.28515625" style="17" bestFit="1" customWidth="1"/>
    <col min="4" max="4" width="11.28515625" style="7" customWidth="1"/>
    <col min="5" max="5" width="5.5703125" bestFit="1" customWidth="1"/>
    <col min="6" max="6" width="16.7109375" bestFit="1" customWidth="1"/>
    <col min="7" max="7" width="12.140625" style="7" customWidth="1"/>
    <col min="8" max="8" width="14.7109375" style="7" bestFit="1" customWidth="1"/>
    <col min="9" max="9" width="12.85546875" style="12" bestFit="1" customWidth="1"/>
    <col min="10" max="10" width="11" style="7" bestFit="1" customWidth="1"/>
    <col min="11" max="11" width="13.5703125" style="7" bestFit="1" customWidth="1"/>
    <col min="12" max="12" width="12.7109375" style="7" bestFit="1" customWidth="1"/>
    <col min="13" max="13" width="7.7109375" style="22" customWidth="1"/>
    <col min="14" max="14" width="15.5703125" style="26" bestFit="1" customWidth="1"/>
    <col min="15" max="15" width="8.7109375" style="34" bestFit="1" customWidth="1"/>
    <col min="16" max="16" width="18.85546875" style="36" bestFit="1" customWidth="1"/>
    <col min="17" max="17" width="13.28515625" bestFit="1" customWidth="1"/>
    <col min="18" max="18" width="10.7109375" style="7" bestFit="1" customWidth="1"/>
    <col min="19" max="19" width="19.42578125" bestFit="1" customWidth="1"/>
    <col min="20" max="20" width="13.140625" bestFit="1" customWidth="1"/>
    <col min="21" max="21" width="13.7109375" bestFit="1" customWidth="1"/>
  </cols>
  <sheetData>
    <row r="1" spans="1:58" ht="15.75" x14ac:dyDescent="0.2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58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21" t="s">
        <v>12</v>
      </c>
      <c r="N2" s="25" t="s">
        <v>13</v>
      </c>
      <c r="O2" s="30" t="s">
        <v>14</v>
      </c>
      <c r="P2" s="35" t="s">
        <v>15</v>
      </c>
      <c r="Q2" s="1" t="s">
        <v>16</v>
      </c>
      <c r="R2" s="6" t="s">
        <v>17</v>
      </c>
      <c r="S2" s="1" t="s">
        <v>18</v>
      </c>
      <c r="T2" s="1" t="s">
        <v>19</v>
      </c>
      <c r="U2" s="1" t="s">
        <v>20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25">
      <c r="A3" t="s">
        <v>37</v>
      </c>
      <c r="B3" t="s">
        <v>38</v>
      </c>
      <c r="C3" s="17">
        <v>44055</v>
      </c>
      <c r="D3" s="7">
        <v>150000</v>
      </c>
      <c r="E3" t="s">
        <v>21</v>
      </c>
      <c r="F3" t="s">
        <v>22</v>
      </c>
      <c r="G3" s="7">
        <v>150000</v>
      </c>
      <c r="H3"/>
      <c r="I3"/>
      <c r="J3" s="7">
        <v>30461</v>
      </c>
      <c r="K3" s="7">
        <v>119539</v>
      </c>
      <c r="L3" s="7">
        <v>224325</v>
      </c>
      <c r="M3" s="22">
        <f t="shared" ref="M3:M13" si="0">K3/L3</f>
        <v>0.53288309372562126</v>
      </c>
      <c r="O3" s="31"/>
      <c r="AF3" s="2"/>
      <c r="AW3" s="2"/>
      <c r="AY3" s="2"/>
    </row>
    <row r="4" spans="1:58" x14ac:dyDescent="0.25">
      <c r="A4" t="s">
        <v>34</v>
      </c>
      <c r="B4" t="s">
        <v>35</v>
      </c>
      <c r="C4" s="17">
        <v>44106</v>
      </c>
      <c r="D4" s="46" t="s">
        <v>52</v>
      </c>
      <c r="E4" t="s">
        <v>21</v>
      </c>
      <c r="F4" t="s">
        <v>22</v>
      </c>
      <c r="G4" s="46" t="s">
        <v>52</v>
      </c>
      <c r="H4" s="42" t="s">
        <v>36</v>
      </c>
      <c r="I4"/>
      <c r="J4" s="7">
        <v>39105</v>
      </c>
      <c r="K4" s="7">
        <v>110895</v>
      </c>
      <c r="L4" s="7">
        <v>171257</v>
      </c>
      <c r="M4" s="22">
        <f t="shared" si="0"/>
        <v>0.64753557518816751</v>
      </c>
      <c r="O4" s="31"/>
      <c r="AF4" s="2"/>
      <c r="AW4" s="2"/>
      <c r="AY4" s="2"/>
    </row>
    <row r="5" spans="1:58" x14ac:dyDescent="0.25">
      <c r="A5" t="s">
        <v>45</v>
      </c>
      <c r="B5" t="s">
        <v>46</v>
      </c>
      <c r="C5" s="17">
        <v>44540</v>
      </c>
      <c r="D5" s="7">
        <v>180000</v>
      </c>
      <c r="E5" t="s">
        <v>21</v>
      </c>
      <c r="F5" t="s">
        <v>22</v>
      </c>
      <c r="G5" s="7">
        <v>180000</v>
      </c>
      <c r="H5" s="42"/>
      <c r="J5" s="7">
        <v>82780</v>
      </c>
      <c r="K5" s="7">
        <v>97220</v>
      </c>
      <c r="L5" s="7">
        <v>70734</v>
      </c>
      <c r="M5" s="22">
        <f>K5/L5</f>
        <v>1.3744451041931744</v>
      </c>
      <c r="O5" s="31"/>
      <c r="AF5" s="2"/>
      <c r="AW5" s="2"/>
      <c r="AY5" s="2"/>
    </row>
    <row r="6" spans="1:58" x14ac:dyDescent="0.25">
      <c r="A6" t="s">
        <v>33</v>
      </c>
      <c r="B6" t="s">
        <v>51</v>
      </c>
      <c r="C6" s="17">
        <v>44137</v>
      </c>
      <c r="D6" s="7">
        <v>362500</v>
      </c>
      <c r="E6" t="s">
        <v>21</v>
      </c>
      <c r="F6" t="s">
        <v>22</v>
      </c>
      <c r="G6" s="7">
        <v>362500</v>
      </c>
      <c r="J6" s="7">
        <v>103974</v>
      </c>
      <c r="K6" s="7">
        <v>258526</v>
      </c>
      <c r="L6" s="7">
        <v>346752</v>
      </c>
      <c r="M6" s="22">
        <f>K6/L6</f>
        <v>0.74556455334071614</v>
      </c>
      <c r="O6" s="31"/>
    </row>
    <row r="7" spans="1:58" x14ac:dyDescent="0.25">
      <c r="A7" t="s">
        <v>48</v>
      </c>
      <c r="B7" t="s">
        <v>49</v>
      </c>
      <c r="C7" s="17">
        <v>44559</v>
      </c>
      <c r="D7" s="7">
        <v>3700000</v>
      </c>
      <c r="E7" t="s">
        <v>21</v>
      </c>
      <c r="F7" t="s">
        <v>22</v>
      </c>
      <c r="G7" s="7">
        <v>3700000</v>
      </c>
      <c r="J7" s="7">
        <v>606629</v>
      </c>
      <c r="K7" s="7">
        <v>3093371</v>
      </c>
      <c r="L7" s="7">
        <v>3805869</v>
      </c>
      <c r="M7" s="22">
        <f>K7/L7</f>
        <v>0.81278966774736594</v>
      </c>
      <c r="O7" s="31"/>
    </row>
    <row r="8" spans="1:58" x14ac:dyDescent="0.25">
      <c r="A8" t="s">
        <v>47</v>
      </c>
      <c r="B8" t="s">
        <v>50</v>
      </c>
      <c r="C8" s="17">
        <v>44537</v>
      </c>
      <c r="D8" s="46" t="s">
        <v>52</v>
      </c>
      <c r="E8" t="s">
        <v>21</v>
      </c>
      <c r="F8" t="s">
        <v>22</v>
      </c>
      <c r="G8" s="46" t="s">
        <v>52</v>
      </c>
      <c r="H8" s="42" t="s">
        <v>36</v>
      </c>
      <c r="J8" s="7">
        <v>23473</v>
      </c>
      <c r="K8" s="7">
        <v>101527</v>
      </c>
      <c r="L8" s="7">
        <v>88827</v>
      </c>
      <c r="M8" s="22">
        <f>K8/L8</f>
        <v>1.1429745460276717</v>
      </c>
      <c r="O8" s="31"/>
      <c r="AF8" s="2"/>
      <c r="AW8" s="2"/>
      <c r="AY8" s="2"/>
    </row>
    <row r="9" spans="1:58" x14ac:dyDescent="0.25">
      <c r="A9" t="s">
        <v>41</v>
      </c>
      <c r="B9" t="s">
        <v>42</v>
      </c>
      <c r="C9" s="17">
        <v>44454</v>
      </c>
      <c r="D9" s="7">
        <v>910000</v>
      </c>
      <c r="E9" t="s">
        <v>21</v>
      </c>
      <c r="F9" t="s">
        <v>22</v>
      </c>
      <c r="G9" s="7">
        <v>910000</v>
      </c>
      <c r="J9" s="7">
        <f>G9-K9</f>
        <v>264038</v>
      </c>
      <c r="K9" s="7">
        <v>645962</v>
      </c>
      <c r="L9" s="7">
        <v>1196333</v>
      </c>
      <c r="M9" s="22">
        <f>K9/L9</f>
        <v>0.53995166897510982</v>
      </c>
      <c r="O9" s="31"/>
      <c r="AF9" s="2"/>
      <c r="AW9" s="2"/>
      <c r="AY9" s="2"/>
    </row>
    <row r="10" spans="1:58" x14ac:dyDescent="0.25">
      <c r="A10" t="s">
        <v>43</v>
      </c>
      <c r="B10" t="s">
        <v>44</v>
      </c>
      <c r="C10" s="17">
        <v>44312</v>
      </c>
      <c r="D10" s="46" t="s">
        <v>52</v>
      </c>
      <c r="E10" t="s">
        <v>21</v>
      </c>
      <c r="F10" t="s">
        <v>22</v>
      </c>
      <c r="G10" s="46" t="s">
        <v>52</v>
      </c>
      <c r="H10" s="42" t="s">
        <v>36</v>
      </c>
      <c r="J10" s="7" t="e">
        <f>G10-K10</f>
        <v>#VALUE!</v>
      </c>
      <c r="K10" s="7">
        <v>311108</v>
      </c>
      <c r="L10" s="7">
        <v>528521</v>
      </c>
      <c r="M10" s="22">
        <f t="shared" ref="M10" si="1">K10/L10</f>
        <v>0.58863886203197224</v>
      </c>
      <c r="O10" s="31"/>
      <c r="AF10" s="2"/>
      <c r="AW10" s="2"/>
      <c r="AY10" s="2"/>
    </row>
    <row r="11" spans="1:58" x14ac:dyDescent="0.25">
      <c r="A11" t="s">
        <v>31</v>
      </c>
      <c r="B11" t="s">
        <v>32</v>
      </c>
      <c r="C11" s="17">
        <v>44116</v>
      </c>
      <c r="D11" s="7">
        <v>565500</v>
      </c>
      <c r="E11" t="s">
        <v>21</v>
      </c>
      <c r="F11" t="s">
        <v>22</v>
      </c>
      <c r="G11" s="7">
        <v>565500</v>
      </c>
      <c r="H11"/>
      <c r="I11"/>
      <c r="J11" s="7">
        <v>338303</v>
      </c>
      <c r="K11" s="7">
        <v>227197</v>
      </c>
      <c r="L11" s="7">
        <v>241586</v>
      </c>
      <c r="M11" s="22">
        <f>K11/L11</f>
        <v>0.94043942943713621</v>
      </c>
      <c r="O11" s="31"/>
      <c r="AF11" s="2"/>
      <c r="AW11" s="2"/>
      <c r="AY11" s="2"/>
    </row>
    <row r="12" spans="1:58" x14ac:dyDescent="0.25">
      <c r="A12" t="s">
        <v>39</v>
      </c>
      <c r="B12" t="s">
        <v>40</v>
      </c>
      <c r="C12" s="17">
        <v>44645</v>
      </c>
      <c r="D12" s="7">
        <v>525000</v>
      </c>
      <c r="E12" t="s">
        <v>21</v>
      </c>
      <c r="F12" t="s">
        <v>22</v>
      </c>
      <c r="G12" s="7">
        <v>525000</v>
      </c>
      <c r="J12" s="7">
        <f>G12-K12</f>
        <v>228369</v>
      </c>
      <c r="K12" s="7">
        <v>296631</v>
      </c>
      <c r="L12" s="7">
        <v>393941</v>
      </c>
      <c r="M12" s="22">
        <f t="shared" si="0"/>
        <v>0.75298331476033209</v>
      </c>
      <c r="O12" s="31"/>
      <c r="AF12" s="2"/>
      <c r="AW12" s="2"/>
      <c r="AY12" s="2"/>
    </row>
    <row r="13" spans="1:58" ht="15.75" thickBot="1" x14ac:dyDescent="0.3">
      <c r="A13" t="s">
        <v>29</v>
      </c>
      <c r="B13" t="s">
        <v>30</v>
      </c>
      <c r="C13" s="17">
        <v>44127</v>
      </c>
      <c r="D13" s="7">
        <v>61000</v>
      </c>
      <c r="E13" t="s">
        <v>21</v>
      </c>
      <c r="F13" t="s">
        <v>22</v>
      </c>
      <c r="G13" s="7">
        <v>61000</v>
      </c>
      <c r="H13"/>
      <c r="I13"/>
      <c r="J13" s="7">
        <v>23961</v>
      </c>
      <c r="K13" s="7">
        <v>37039</v>
      </c>
      <c r="L13" s="7">
        <v>67588</v>
      </c>
      <c r="M13" s="22">
        <f t="shared" si="0"/>
        <v>0.54801148132804645</v>
      </c>
      <c r="O13" s="31"/>
      <c r="AF13" s="2"/>
      <c r="AW13" s="2"/>
      <c r="AY13" s="2"/>
    </row>
    <row r="14" spans="1:58" ht="15.75" thickTop="1" x14ac:dyDescent="0.25">
      <c r="A14" s="3"/>
      <c r="B14" s="3"/>
      <c r="C14" s="18" t="s">
        <v>23</v>
      </c>
      <c r="D14" s="8">
        <f>+SUM(D3:D13)</f>
        <v>6454000</v>
      </c>
      <c r="E14" s="3"/>
      <c r="F14" s="3"/>
      <c r="G14" s="8">
        <f>+SUM(G3:G13)</f>
        <v>6454000</v>
      </c>
      <c r="H14" s="8">
        <f>+SUM(H3:H13)</f>
        <v>0</v>
      </c>
      <c r="I14" s="13"/>
      <c r="J14" s="8"/>
      <c r="K14" s="8">
        <f>+SUM(K3:K13)</f>
        <v>5299015</v>
      </c>
      <c r="L14" s="8">
        <f>+SUM(L3:L13)</f>
        <v>7135733</v>
      </c>
      <c r="M14" s="23"/>
      <c r="N14" s="27" t="e">
        <f>AVERAGE(N3:N13)</f>
        <v>#DIV/0!</v>
      </c>
      <c r="O14" s="32"/>
      <c r="P14" s="37">
        <f>ABS(M16-M15)*100</f>
        <v>4.159881529438703</v>
      </c>
      <c r="Q14" s="3"/>
      <c r="R14" s="8"/>
      <c r="S14" s="3"/>
      <c r="T14" s="3"/>
      <c r="U14" s="3"/>
    </row>
    <row r="15" spans="1:58" x14ac:dyDescent="0.25">
      <c r="A15" s="4"/>
      <c r="B15" s="4"/>
      <c r="C15" s="19"/>
      <c r="D15" s="9"/>
      <c r="E15" s="4"/>
      <c r="F15" s="4"/>
      <c r="G15" s="9"/>
      <c r="H15" s="9" t="s">
        <v>24</v>
      </c>
      <c r="I15" s="14">
        <f>H14/G14*100</f>
        <v>0</v>
      </c>
      <c r="J15" s="9"/>
      <c r="K15" s="9"/>
      <c r="L15" s="45" t="s">
        <v>25</v>
      </c>
      <c r="M15" s="41">
        <f>K14/L14</f>
        <v>0.74260275713791424</v>
      </c>
      <c r="N15" s="28" t="s">
        <v>26</v>
      </c>
      <c r="O15" s="33">
        <f>STDEV(M3:M13)</f>
        <v>0.27208960658128001</v>
      </c>
      <c r="P15" s="38"/>
      <c r="Q15" s="4"/>
      <c r="R15" s="9"/>
      <c r="S15" s="4"/>
      <c r="T15" s="4"/>
      <c r="U15" s="4"/>
    </row>
    <row r="16" spans="1:58" x14ac:dyDescent="0.25">
      <c r="A16" s="5"/>
      <c r="B16" s="5"/>
      <c r="C16" s="20"/>
      <c r="D16" s="10"/>
      <c r="E16" s="5"/>
      <c r="F16" s="5"/>
      <c r="G16" s="10"/>
      <c r="H16" s="10" t="s">
        <v>27</v>
      </c>
      <c r="I16" s="15" t="e">
        <f>STDEV(I3:I13)</f>
        <v>#DIV/0!</v>
      </c>
      <c r="J16" s="10"/>
      <c r="K16" s="10"/>
      <c r="L16" s="10" t="s">
        <v>28</v>
      </c>
      <c r="M16" s="24">
        <f>AVERAGE(M3:M13)</f>
        <v>0.78420157243230126</v>
      </c>
      <c r="N16" s="29"/>
      <c r="O16" s="40"/>
      <c r="P16" s="39"/>
      <c r="Q16" s="5"/>
      <c r="R16" s="10"/>
      <c r="S16" s="5"/>
      <c r="T16" s="5"/>
      <c r="U16" s="5"/>
    </row>
    <row r="18" spans="12:13" ht="15.75" x14ac:dyDescent="0.25">
      <c r="L18" s="43"/>
      <c r="M18" s="44"/>
    </row>
  </sheetData>
  <mergeCells count="1">
    <mergeCell ref="A1:U1"/>
  </mergeCells>
  <conditionalFormatting sqref="A3:U13">
    <cfRule type="expression" dxfId="1" priority="3" stopIfTrue="1">
      <formula>MOD(ROW(),4)&gt;1</formula>
    </cfRule>
    <cfRule type="expression" dxfId="0" priority="4" stopIfTrue="1">
      <formula>MOD(ROW(),4)&lt;2</formula>
    </cfRule>
  </conditionalFormatting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ED40C-42CA-4F29-9855-4B98C4BE791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7EC6F47AB7D4FB8DD5CCDA30738C1" ma:contentTypeVersion="2" ma:contentTypeDescription="Create a new document." ma:contentTypeScope="" ma:versionID="af529b8d995a598a3d52f76a425d2525">
  <xsd:schema xmlns:xsd="http://www.w3.org/2001/XMLSchema" xmlns:xs="http://www.w3.org/2001/XMLSchema" xmlns:p="http://schemas.microsoft.com/office/2006/metadata/properties" xmlns:ns3="56897342-5640-424c-8e3a-5e28e6190f20" targetNamespace="http://schemas.microsoft.com/office/2006/metadata/properties" ma:root="true" ma:fieldsID="9100aa30b5da60b444dec5f1c1b61b51" ns3:_="">
    <xsd:import namespace="56897342-5640-424c-8e3a-5e28e6190f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97342-5640-424c-8e3a-5e28e6190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8AA9A2-F0AE-4C82-AA4B-FCD44AAF8564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56897342-5640-424c-8e3a-5e28e6190f2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3364EA-26D4-4AC1-8534-13810B469B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D8D18-754F-4222-B513-D9A2EE579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97342-5640-424c-8e3a-5e28e6190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Lyndsey Shembarger</dc:creator>
  <cp:lastModifiedBy>Assessor</cp:lastModifiedBy>
  <dcterms:created xsi:type="dcterms:W3CDTF">2023-01-31T19:04:24Z</dcterms:created>
  <dcterms:modified xsi:type="dcterms:W3CDTF">2023-03-14T14:59:16Z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0x01010078A7EC6F47AB7D4FB8DD5CCDA30738C1</vt:lpwstr>
  </property>
</Properties>
</file>