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43BDF6D4-5387-4697-80A2-BD583B5BAACD}" xr6:coauthVersionLast="47" xr6:coauthVersionMax="47" xr10:uidLastSave="{00000000-0000-0000-0000-000000000000}"/>
  <bookViews>
    <workbookView xWindow="-120" yWindow="-120" windowWidth="29040" windowHeight="15840" xr2:uid="{2C82EEDC-1227-4EF2-B103-F4777E719E53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2" l="1"/>
  <c r="I3" i="2"/>
  <c r="I8" i="2" s="1"/>
  <c r="L3" i="2"/>
  <c r="N3" i="2" s="1"/>
  <c r="I4" i="2"/>
  <c r="L4" i="2"/>
  <c r="N4" i="2" s="1"/>
  <c r="I5" i="2"/>
  <c r="D6" i="2"/>
  <c r="G6" i="2"/>
  <c r="H6" i="2"/>
  <c r="I7" i="2" s="1"/>
  <c r="J6" i="2"/>
  <c r="M6" i="2"/>
  <c r="N5" i="2" l="1"/>
  <c r="P3" i="2"/>
  <c r="Q7" i="2"/>
  <c r="N8" i="2"/>
  <c r="P4" i="2"/>
  <c r="P6" i="2" s="1"/>
  <c r="L6" i="2"/>
  <c r="N7" i="2" s="1"/>
  <c r="R5" i="2" l="1"/>
  <c r="R3" i="2"/>
  <c r="R4" i="2"/>
  <c r="R6" i="2"/>
  <c r="Q8" i="2" l="1"/>
  <c r="S8" i="2" s="1"/>
</calcChain>
</file>

<file path=xl/sharedStrings.xml><?xml version="1.0" encoding="utf-8"?>
<sst xmlns="http://schemas.openxmlformats.org/spreadsheetml/2006/main" count="63" uniqueCount="50">
  <si>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</si>
  <si>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</si>
  <si>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</si>
  <si>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</si>
  <si>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</si>
  <si>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</si>
  <si>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</si>
  <si>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</si>
  <si>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</si>
  <si>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</si>
  <si>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</si>
  <si>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</si>
  <si>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</si>
  <si>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</si>
  <si>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</si>
  <si>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</si>
  <si>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</si>
  <si>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</si>
  <si>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</si>
  <si>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</si>
  <si>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</si>
  <si>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</si>
  <si>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</si>
  <si>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</si>
  <si>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</si>
  <si>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</si>
  <si>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</si>
  <si>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57-100-004-00</t>
  </si>
  <si>
    <t>1044 HOLLAND</t>
  </si>
  <si>
    <t>WD</t>
  </si>
  <si>
    <t>03-ARM'S LENGTH</t>
  </si>
  <si>
    <t>EKWFT</t>
  </si>
  <si>
    <t>2 STORY</t>
  </si>
  <si>
    <t>No</t>
  </si>
  <si>
    <t xml:space="preserve">  /  /    </t>
  </si>
  <si>
    <t>EAST KAZO  WFT</t>
  </si>
  <si>
    <t>57-100-005-00</t>
  </si>
  <si>
    <t>1034 HOLLAND</t>
  </si>
  <si>
    <t>1 STORY</t>
  </si>
  <si>
    <t>57-100-012-00</t>
  </si>
  <si>
    <t>994 HOLLAND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</si>
  <si>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</si>
  <si>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</si>
  <si>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</si>
  <si>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</si>
  <si>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</si>
  <si>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</si>
  <si>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</si>
  <si>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</si>
  <si>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EKWFT EAST KALAMAZOO WATERFRONT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</si>
</sst>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3E4F-238A-492E-BC50-D9914BC996FC}">
  <dimension ref="A1:BL8"/>
  <sheetViews>
    <sheetView tabSelected="1" view="pageBreakPreview" topLeftCell="I1" zoomScaleNormal="100" zoomScaleSheetLayoutView="100" workbookViewId="0">
      <selection activeCell="L5" sqref="L5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5.42578125" bestFit="1" customWidth="1"/>
    <col min="26" max="27" width="13.7109375" bestFit="1" customWidth="1"/>
  </cols>
  <sheetData>
    <row r="1" spans="1:64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44533</v>
      </c>
      <c r="D3" s="7">
        <v>1000000</v>
      </c>
      <c r="E3" t="s">
        <v>29</v>
      </c>
      <c r="F3" t="s">
        <v>30</v>
      </c>
      <c r="G3" s="7">
        <v>1000000</v>
      </c>
      <c r="H3" s="7">
        <v>487500</v>
      </c>
      <c r="I3" s="12">
        <f>H3/G3*100</f>
        <v>48.75</v>
      </c>
      <c r="J3" s="7">
        <v>975092</v>
      </c>
      <c r="K3" s="7">
        <v>399538</v>
      </c>
      <c r="L3" s="7">
        <f>G3-K3</f>
        <v>600462</v>
      </c>
      <c r="M3" s="7">
        <v>230129.546875</v>
      </c>
      <c r="N3" s="22">
        <f>L3/M3</f>
        <v>2.6092347034696695</v>
      </c>
      <c r="O3" s="26">
        <v>1443</v>
      </c>
      <c r="P3" s="31">
        <f>L3/O3</f>
        <v>416.12058212058213</v>
      </c>
      <c r="Q3" s="36" t="s">
        <v>31</v>
      </c>
      <c r="R3" s="41">
        <f>ABS(N8-N3)*100</f>
        <v>47.412316136773704</v>
      </c>
      <c r="S3" t="s">
        <v>32</v>
      </c>
      <c r="U3" s="7">
        <v>340532</v>
      </c>
      <c r="V3" t="s">
        <v>33</v>
      </c>
      <c r="W3" s="17" t="s">
        <v>34</v>
      </c>
      <c r="Y3" t="s">
        <v>35</v>
      </c>
      <c r="Z3">
        <v>401</v>
      </c>
      <c r="AA3">
        <v>75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44533</v>
      </c>
      <c r="D4" s="7">
        <v>599900</v>
      </c>
      <c r="E4" t="s">
        <v>29</v>
      </c>
      <c r="F4" t="s">
        <v>30</v>
      </c>
      <c r="G4" s="7">
        <v>599900</v>
      </c>
      <c r="H4" s="7">
        <v>258300</v>
      </c>
      <c r="I4" s="12">
        <f>H4/G4*100</f>
        <v>43.057176196032671</v>
      </c>
      <c r="J4" s="7">
        <v>531942</v>
      </c>
      <c r="K4" s="7">
        <v>384737</v>
      </c>
      <c r="L4" s="7">
        <f>G4-K4</f>
        <v>215163</v>
      </c>
      <c r="M4" s="7">
        <v>52686.11328125</v>
      </c>
      <c r="N4" s="22">
        <f>L4/M4</f>
        <v>4.0838654931976635</v>
      </c>
      <c r="O4" s="26">
        <v>810</v>
      </c>
      <c r="P4" s="31">
        <f>L4/O4</f>
        <v>265.63333333333333</v>
      </c>
      <c r="Q4" s="36" t="s">
        <v>31</v>
      </c>
      <c r="R4" s="41">
        <f>ABS(N8-N4)*100</f>
        <v>100.0507628360257</v>
      </c>
      <c r="S4" t="s">
        <v>38</v>
      </c>
      <c r="U4" s="7">
        <v>383688</v>
      </c>
      <c r="V4" t="s">
        <v>33</v>
      </c>
      <c r="W4" s="17" t="s">
        <v>34</v>
      </c>
      <c r="Y4" t="s">
        <v>35</v>
      </c>
      <c r="Z4">
        <v>401</v>
      </c>
      <c r="AA4">
        <v>45</v>
      </c>
    </row>
    <row r="5" spans="1:64" ht="15.75" thickBot="1" x14ac:dyDescent="0.3">
      <c r="A5" t="s">
        <v>39</v>
      </c>
      <c r="B5" t="s">
        <v>40</v>
      </c>
      <c r="C5" s="17">
        <v>44329</v>
      </c>
      <c r="D5" s="7">
        <v>1975000</v>
      </c>
      <c r="E5" t="s">
        <v>29</v>
      </c>
      <c r="F5" t="s">
        <v>30</v>
      </c>
      <c r="G5" s="7">
        <v>1975000</v>
      </c>
      <c r="H5" s="7">
        <v>1027000</v>
      </c>
      <c r="I5" s="12">
        <f>H5/G5*100</f>
        <v>52</v>
      </c>
      <c r="J5" s="7">
        <v>2053919</v>
      </c>
      <c r="K5" s="7">
        <v>739643</v>
      </c>
      <c r="L5" s="7">
        <v>1343690</v>
      </c>
      <c r="M5" s="7">
        <v>525500.1875</v>
      </c>
      <c r="N5" s="22">
        <f>L5/M5</f>
        <v>2.5569733978448865</v>
      </c>
      <c r="O5" s="26">
        <v>8088</v>
      </c>
      <c r="P5" s="31">
        <f>L5/O5</f>
        <v>166.1337784371909</v>
      </c>
      <c r="Q5" s="36" t="s">
        <v>31</v>
      </c>
      <c r="R5" s="41">
        <f>ABS(N8-N5)*100</f>
        <v>52.638446699251993</v>
      </c>
      <c r="S5" t="s">
        <v>38</v>
      </c>
      <c r="U5" s="7">
        <v>730000</v>
      </c>
      <c r="V5" t="s">
        <v>33</v>
      </c>
      <c r="W5" s="17" t="s">
        <v>34</v>
      </c>
      <c r="Y5" t="s">
        <v>35</v>
      </c>
      <c r="Z5">
        <v>401</v>
      </c>
      <c r="AA5">
        <v>45</v>
      </c>
    </row>
    <row r="6" spans="1:64" ht="15.75" thickTop="1" x14ac:dyDescent="0.25">
      <c r="A6" s="3"/>
      <c r="B6" s="3"/>
      <c r="C6" s="18" t="s">
        <v>41</v>
      </c>
      <c r="D6" s="8">
        <f>+SUM(D3:D5)</f>
        <v>3574900</v>
      </c>
      <c r="E6" s="3"/>
      <c r="F6" s="3"/>
      <c r="G6" s="8">
        <f>+SUM(G3:G5)</f>
        <v>3574900</v>
      </c>
      <c r="H6" s="8">
        <f>+SUM(H3:H5)</f>
        <v>1772800</v>
      </c>
      <c r="I6" s="13"/>
      <c r="J6" s="8">
        <f>+SUM(J3:J5)</f>
        <v>3560953</v>
      </c>
      <c r="K6" s="8"/>
      <c r="L6" s="8">
        <f>+SUM(L3:L5)</f>
        <v>2159315</v>
      </c>
      <c r="M6" s="8">
        <f>+SUM(M3:M5)</f>
        <v>808315.84765625</v>
      </c>
      <c r="N6" s="23"/>
      <c r="O6" s="27"/>
      <c r="P6" s="32">
        <f>AVERAGE(P3:P5)</f>
        <v>282.62923129703546</v>
      </c>
      <c r="Q6" s="37"/>
      <c r="R6" s="42">
        <f>ABS(N8-N7)*100</f>
        <v>41.198255249998809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42</v>
      </c>
      <c r="I7" s="14">
        <f>H6/G6*100</f>
        <v>49.590198327225934</v>
      </c>
      <c r="J7" s="9"/>
      <c r="K7" s="9"/>
      <c r="L7" s="9"/>
      <c r="M7" s="46" t="s">
        <v>43</v>
      </c>
      <c r="N7" s="47">
        <f>L6/M6</f>
        <v>2.6713753123374184</v>
      </c>
      <c r="O7" s="28"/>
      <c r="P7" s="33" t="s">
        <v>44</v>
      </c>
      <c r="Q7" s="38">
        <f>STDEV(N3:N5)</f>
        <v>0.86685895439898353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45</v>
      </c>
      <c r="I8" s="15">
        <f>STDEV(I3:I5)</f>
        <v>4.5266772297094793</v>
      </c>
      <c r="J8" s="10"/>
      <c r="K8" s="10"/>
      <c r="L8" s="10"/>
      <c r="M8" s="10" t="s">
        <v>46</v>
      </c>
      <c r="N8" s="24">
        <f>AVERAGE(N3:N5)</f>
        <v>3.0833578648374065</v>
      </c>
      <c r="O8" s="29"/>
      <c r="P8" s="34" t="s">
        <v>47</v>
      </c>
      <c r="Q8" s="45">
        <f>AVERAGE(R3:R5)</f>
        <v>66.70050855735046</v>
      </c>
      <c r="R8" s="44" t="s">
        <v>48</v>
      </c>
      <c r="S8" s="5">
        <f>+(Q8/N8)</f>
        <v>21.632425258839604</v>
      </c>
      <c r="T8" s="5"/>
      <c r="U8" s="10"/>
      <c r="V8" s="5"/>
      <c r="W8" s="20"/>
      <c r="X8" s="5"/>
      <c r="Y8" s="5"/>
      <c r="Z8" s="5"/>
      <c r="AA8" s="5"/>
    </row>
  </sheetData>
  <mergeCells count="1">
    <mergeCell ref="A1:AA1"/>
  </mergeCells>
  <conditionalFormatting sqref="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16A7-FA13-416E-BBD8-8540E2538C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2023-02-10T19:55:33Z</dcterms:created>
  <dcterms:modified xsi:type="dcterms:W3CDTF">2023-03-14T14:58:02Z</dcterms:modified>
</cp:coreProperties>
</file>