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Land Values\Done\"/>
    </mc:Choice>
  </mc:AlternateContent>
  <xr:revisionPtr revIDLastSave="0" documentId="13_ncr:1_{6FE660DD-6302-4FD3-BD4F-71E49A9F2976}" xr6:coauthVersionLast="47" xr6:coauthVersionMax="47" xr10:uidLastSave="{00000000-0000-0000-0000-000000000000}"/>
  <bookViews>
    <workbookView xWindow="-120" yWindow="-120" windowWidth="29040" windowHeight="15840" xr2:uid="{F2E5BD75-2CC4-4CBA-8741-BF796D365523}"/>
  </bookViews>
  <sheets>
    <sheet name="Waterfront" sheetId="2" r:id="rId1"/>
    <sheet name="Backlo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2" l="1"/>
  <c r="R4" i="2" s="1"/>
  <c r="I4" i="2"/>
  <c r="K5" i="2"/>
  <c r="R5" i="2" s="1"/>
  <c r="I5" i="2"/>
  <c r="K20" i="2"/>
  <c r="S20" i="2" s="1"/>
  <c r="I20" i="2"/>
  <c r="I3" i="2"/>
  <c r="K3" i="2"/>
  <c r="Q3" i="2" s="1"/>
  <c r="I6" i="2"/>
  <c r="K6" i="2"/>
  <c r="S6" i="2" s="1"/>
  <c r="I7" i="2"/>
  <c r="K7" i="2"/>
  <c r="S7" i="2" s="1"/>
  <c r="D8" i="2"/>
  <c r="G8" i="2"/>
  <c r="H8" i="2"/>
  <c r="J8" i="2"/>
  <c r="L8" i="2"/>
  <c r="M8" i="2"/>
  <c r="O8" i="2"/>
  <c r="P8" i="2"/>
  <c r="S4" i="2" l="1"/>
  <c r="Q4" i="2"/>
  <c r="Q6" i="2"/>
  <c r="S5" i="2"/>
  <c r="Q5" i="2"/>
  <c r="I10" i="2"/>
  <c r="R6" i="2"/>
  <c r="I9" i="2"/>
  <c r="Q20" i="2"/>
  <c r="R20" i="2"/>
  <c r="R7" i="2"/>
  <c r="Q7" i="2"/>
  <c r="K8" i="2"/>
  <c r="P10" i="2" s="1"/>
  <c r="S3" i="2"/>
  <c r="R3" i="2"/>
  <c r="M10" i="2" l="1"/>
  <c r="S10" i="2"/>
</calcChain>
</file>

<file path=xl/sharedStrings.xml><?xml version="1.0" encoding="utf-8"?>
<sst xmlns="http://schemas.openxmlformats.org/spreadsheetml/2006/main" count="185" uniqueCount="94">
  <si>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</si>
  <si>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</si>
  <si>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</si>
  <si>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</si>
  <si>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</si>
  <si>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</si>
  <si>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</si>
  <si>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</si>
  <si>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</si>
  <si>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</si>
  <si>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</si>
  <si>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</si>
  <si>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</si>
  <si>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</si>
  <si>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</si>
  <si>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</si>
  <si>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</si>
  <si>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</si>
  <si>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</si>
  <si>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</si>
  <si>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</si>
  <si>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</si>
  <si>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</si>
  <si>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</si>
  <si>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</si>
  <si>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</si>
  <si>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</si>
  <si>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</si>
  <si>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</si>
  <si>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Rate Group 1</t>
  </si>
  <si>
    <t>Rate Group 2</t>
  </si>
  <si>
    <t>Rate Group 3</t>
  </si>
  <si>
    <t>57-100-002-00</t>
  </si>
  <si>
    <t>1040 HOLLAND</t>
  </si>
  <si>
    <t>WD</t>
  </si>
  <si>
    <t>03-ARM'S LENGTH</t>
  </si>
  <si>
    <t>EKWFT</t>
  </si>
  <si>
    <t>4707/17</t>
  </si>
  <si>
    <t>EAST KAZO  WFT</t>
  </si>
  <si>
    <t>NOT INSPECTED</t>
  </si>
  <si>
    <t>402</t>
  </si>
  <si>
    <t>WATERFRONT</t>
  </si>
  <si>
    <t>401</t>
  </si>
  <si>
    <t>57-100-004-00</t>
  </si>
  <si>
    <t>1044 HOLLAND</t>
  </si>
  <si>
    <t>4707/20</t>
  </si>
  <si>
    <t>BACK</t>
  </si>
  <si>
    <t>57-100-005-00</t>
  </si>
  <si>
    <t>1034 HOLLAND</t>
  </si>
  <si>
    <t>19-MULTI PARCEL ARM'S LENGTH</t>
  </si>
  <si>
    <t>4707/24</t>
  </si>
  <si>
    <t>57-100-012-00</t>
  </si>
  <si>
    <t>994 HOLLAND</t>
  </si>
  <si>
    <t>4623/660</t>
  </si>
  <si>
    <t>57-805-001-00</t>
  </si>
  <si>
    <t>409 LAKE</t>
  </si>
  <si>
    <t>CONWF</t>
  </si>
  <si>
    <t>4597/63</t>
  </si>
  <si>
    <t>57-805-017-00</t>
  </si>
  <si>
    <t>407</t>
  </si>
  <si>
    <t>57-805-005-00</t>
  </si>
  <si>
    <t>419 LAKE</t>
  </si>
  <si>
    <t>4489/894</t>
  </si>
  <si>
    <t>57-805-009-00, 57-805-010-00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</si>
  <si>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</si>
  <si>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</si>
  <si>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</si>
  <si>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</si>
  <si>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</si>
  <si>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</si>
  <si>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</si>
  <si>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WRES</t>
  </si>
  <si>
    <t>WEST RESIDENTIAL</t>
  </si>
  <si>
    <t>CONCLUDED FF RATE</t>
  </si>
  <si>
    <t>Not Used</t>
  </si>
  <si>
    <t>57-009-026-01</t>
  </si>
  <si>
    <t>876 PARK</t>
  </si>
  <si>
    <t>PTA</t>
  </si>
  <si>
    <t>PARK ST VIEW</t>
  </si>
  <si>
    <t>57-700-007-00</t>
  </si>
  <si>
    <t>PARK</t>
  </si>
  <si>
    <t>WK1WF</t>
  </si>
  <si>
    <t>4529/818</t>
  </si>
  <si>
    <t>57-009-087-10</t>
  </si>
  <si>
    <t>37 PARK</t>
  </si>
  <si>
    <t>CD</t>
  </si>
  <si>
    <t>33-TO BE DETERMINED</t>
  </si>
  <si>
    <t>4538/205</t>
  </si>
  <si>
    <t>57-550-014-00</t>
  </si>
  <si>
    <t>336 PARK</t>
  </si>
  <si>
    <t>4553/434</t>
  </si>
  <si>
    <t>LAND TABLE EKWFT EAST KAZO WFT (BACK)</t>
  </si>
  <si>
    <t>LAND TABLE EKWFT EAST KAZO WFT (WATERFRONT)</t>
  </si>
  <si>
    <t>Concluded FF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</si>
</sst>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/>
    <xf numFmtId="14" fontId="0" fillId="0" borderId="0" xfId="0" applyNumberFormat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/>
    <xf numFmtId="8" fontId="2" fillId="3" borderId="2" xfId="0" applyNumberFormat="1" applyFont="1" applyFill="1" applyBorder="1"/>
    <xf numFmtId="168" fontId="2" fillId="3" borderId="2" xfId="0" applyNumberFormat="1" applyFont="1" applyFill="1" applyBorder="1"/>
    <xf numFmtId="6" fontId="0" fillId="4" borderId="0" xfId="0" applyNumberFormat="1" applyFill="1"/>
    <xf numFmtId="6" fontId="0" fillId="4" borderId="0" xfId="0" applyNumberFormat="1" applyFill="1" applyAlignment="1">
      <alignment horizontal="right"/>
    </xf>
    <xf numFmtId="166" fontId="0" fillId="4" borderId="0" xfId="0" applyNumberFormat="1" applyFill="1"/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6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D8E25-BFE3-4FCF-9821-33DCB46CE167}">
  <dimension ref="A1:BL20"/>
  <sheetViews>
    <sheetView tabSelected="1" view="pageBreakPreview" topLeftCell="L1" zoomScaleNormal="100" zoomScaleSheetLayoutView="100" workbookViewId="0">
      <selection activeCell="L16" sqref="L16"/>
    </sheetView>
  </sheetViews>
  <sheetFormatPr defaultRowHeight="15" x14ac:dyDescent="0.25"/>
  <cols>
    <col min="1" max="1" width="14.28515625" bestFit="1" customWidth="1"/>
    <col min="2" max="2" width="14.140625" bestFit="1" customWidth="1"/>
    <col min="3" max="3" width="9.28515625" style="25" bestFit="1" customWidth="1"/>
    <col min="4" max="4" width="10.85546875" style="15" bestFit="1" customWidth="1"/>
    <col min="5" max="5" width="5.5703125" bestFit="1" customWidth="1"/>
    <col min="6" max="6" width="30.140625" bestFit="1" customWidth="1"/>
    <col min="7" max="7" width="10.85546875" style="15" bestFit="1" customWidth="1"/>
    <col min="8" max="8" width="12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2.4257812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26.85546875" bestFit="1" customWidth="1"/>
    <col min="24" max="24" width="15.4257812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9.42578125" bestFit="1" customWidth="1"/>
    <col min="29" max="29" width="5.42578125" bestFit="1" customWidth="1"/>
    <col min="30" max="31" width="13.42578125" bestFit="1" customWidth="1"/>
    <col min="32" max="32" width="12.42578125" bestFit="1" customWidth="1"/>
  </cols>
  <sheetData>
    <row r="1" spans="1:64" x14ac:dyDescent="0.25">
      <c r="A1" s="52" t="s">
        <v>92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</row>
    <row r="2" spans="1:64" x14ac:dyDescent="0.25">
      <c r="A2" s="1" t="s">
        <v>0</v>
      </c>
      <c r="B2" s="1" t="s">
        <v>1</v>
      </c>
      <c r="C2" s="24" t="s">
        <v>2</v>
      </c>
      <c r="D2" s="14" t="s">
        <v>3</v>
      </c>
      <c r="E2" s="1" t="s">
        <v>4</v>
      </c>
      <c r="F2" s="1" t="s">
        <v>5</v>
      </c>
      <c r="G2" s="14" t="s">
        <v>6</v>
      </c>
      <c r="H2" s="14" t="s">
        <v>7</v>
      </c>
      <c r="I2" s="19" t="s">
        <v>8</v>
      </c>
      <c r="J2" s="14" t="s">
        <v>9</v>
      </c>
      <c r="K2" s="14" t="s">
        <v>10</v>
      </c>
      <c r="L2" s="14" t="s">
        <v>11</v>
      </c>
      <c r="M2" s="29" t="s">
        <v>12</v>
      </c>
      <c r="N2" s="33" t="s">
        <v>13</v>
      </c>
      <c r="O2" s="38" t="s">
        <v>14</v>
      </c>
      <c r="P2" s="38" t="s">
        <v>15</v>
      </c>
      <c r="Q2" s="14" t="s">
        <v>16</v>
      </c>
      <c r="R2" s="14" t="s">
        <v>17</v>
      </c>
      <c r="S2" s="43" t="s">
        <v>18</v>
      </c>
      <c r="T2" s="38" t="s">
        <v>19</v>
      </c>
      <c r="U2" s="3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43</v>
      </c>
      <c r="B3" t="s">
        <v>44</v>
      </c>
      <c r="C3" s="25">
        <v>44533</v>
      </c>
      <c r="D3" s="15">
        <v>1000000</v>
      </c>
      <c r="E3" t="s">
        <v>34</v>
      </c>
      <c r="F3" t="s">
        <v>35</v>
      </c>
      <c r="G3" s="15">
        <v>1000000</v>
      </c>
      <c r="H3" s="15">
        <v>475600</v>
      </c>
      <c r="I3" s="20">
        <f>H3/G3*100</f>
        <v>47.56</v>
      </c>
      <c r="J3" s="15">
        <v>951170</v>
      </c>
      <c r="K3" s="15">
        <f>G3-634560</f>
        <v>365440</v>
      </c>
      <c r="L3" s="15">
        <v>316610</v>
      </c>
      <c r="M3" s="30">
        <v>59.09</v>
      </c>
      <c r="N3" s="34">
        <v>69.593329999999995</v>
      </c>
      <c r="O3" s="39">
        <v>0.107</v>
      </c>
      <c r="P3" s="39">
        <v>9.4E-2</v>
      </c>
      <c r="Q3" s="15">
        <f>K3/M3</f>
        <v>6184.4643763750209</v>
      </c>
      <c r="R3" s="15">
        <f>K3/O3</f>
        <v>3415327.1028037383</v>
      </c>
      <c r="S3" s="44">
        <f>K3/O3/43560</f>
        <v>78.405121735623013</v>
      </c>
      <c r="T3" s="39">
        <v>59.09</v>
      </c>
      <c r="U3" s="5" t="s">
        <v>36</v>
      </c>
      <c r="V3" t="s">
        <v>45</v>
      </c>
      <c r="X3" t="s">
        <v>38</v>
      </c>
      <c r="Y3">
        <v>1</v>
      </c>
      <c r="Z3">
        <v>0</v>
      </c>
      <c r="AA3" t="s">
        <v>39</v>
      </c>
      <c r="AC3" s="6" t="s">
        <v>42</v>
      </c>
      <c r="AD3" t="s">
        <v>41</v>
      </c>
      <c r="AE3" t="s">
        <v>46</v>
      </c>
    </row>
    <row r="4" spans="1:64" x14ac:dyDescent="0.25">
      <c r="A4" t="s">
        <v>47</v>
      </c>
      <c r="B4" t="s">
        <v>48</v>
      </c>
      <c r="C4" s="25">
        <v>44533</v>
      </c>
      <c r="D4" s="15">
        <v>599900</v>
      </c>
      <c r="E4" t="s">
        <v>34</v>
      </c>
      <c r="F4" t="s">
        <v>35</v>
      </c>
      <c r="G4" s="15">
        <v>599900</v>
      </c>
      <c r="H4" s="15">
        <v>250400</v>
      </c>
      <c r="I4" s="20">
        <f>H4/G4*100</f>
        <v>41.740290048341386</v>
      </c>
      <c r="J4" s="15">
        <v>516174</v>
      </c>
      <c r="K4" s="15">
        <f>G4-0</f>
        <v>599900</v>
      </c>
      <c r="L4" s="15">
        <v>367920</v>
      </c>
      <c r="M4" s="30">
        <v>55.56</v>
      </c>
      <c r="N4" s="34">
        <v>101.54427699999999</v>
      </c>
      <c r="O4" s="39">
        <v>0.10100000000000001</v>
      </c>
      <c r="P4" s="39">
        <v>0.10100000000000001</v>
      </c>
      <c r="Q4" s="15">
        <f>K4/M4</f>
        <v>10797.336213102952</v>
      </c>
      <c r="R4" s="15">
        <f>K4/O4</f>
        <v>5939603.9603960393</v>
      </c>
      <c r="S4" s="44">
        <f>K4/O4/43560</f>
        <v>136.35454454536361</v>
      </c>
      <c r="T4" s="39">
        <v>112.56</v>
      </c>
      <c r="U4" s="5" t="s">
        <v>36</v>
      </c>
      <c r="V4" t="s">
        <v>50</v>
      </c>
      <c r="X4" t="s">
        <v>38</v>
      </c>
      <c r="Y4">
        <v>0</v>
      </c>
      <c r="Z4">
        <v>0</v>
      </c>
      <c r="AA4" s="7">
        <v>44558</v>
      </c>
      <c r="AC4" s="6" t="s">
        <v>42</v>
      </c>
      <c r="AD4" t="s">
        <v>41</v>
      </c>
      <c r="AE4" t="s">
        <v>41</v>
      </c>
    </row>
    <row r="5" spans="1:64" x14ac:dyDescent="0.25">
      <c r="A5" t="s">
        <v>60</v>
      </c>
      <c r="B5" t="s">
        <v>61</v>
      </c>
      <c r="C5" s="25">
        <v>44034</v>
      </c>
      <c r="D5" s="15">
        <v>709000</v>
      </c>
      <c r="E5" t="s">
        <v>34</v>
      </c>
      <c r="F5" t="s">
        <v>49</v>
      </c>
      <c r="G5" s="15">
        <v>709000</v>
      </c>
      <c r="H5" s="15">
        <v>402000</v>
      </c>
      <c r="I5" s="20">
        <f>H5/G5*100</f>
        <v>56.69957686882934</v>
      </c>
      <c r="J5" s="15">
        <v>870675</v>
      </c>
      <c r="K5" s="15">
        <f>G5-620335</f>
        <v>88665</v>
      </c>
      <c r="L5" s="15">
        <v>183600</v>
      </c>
      <c r="M5" s="30">
        <v>20</v>
      </c>
      <c r="N5" s="34">
        <v>114</v>
      </c>
      <c r="O5" s="39">
        <v>5.1999999999999998E-2</v>
      </c>
      <c r="P5" s="39">
        <v>5.1999999999999998E-2</v>
      </c>
      <c r="Q5" s="15">
        <f>K5/M5</f>
        <v>4433.25</v>
      </c>
      <c r="R5" s="15">
        <f>K5/O5</f>
        <v>1705096.153846154</v>
      </c>
      <c r="S5" s="44">
        <f>K5/O5/43560</f>
        <v>39.143621529985168</v>
      </c>
      <c r="T5" s="39">
        <v>20</v>
      </c>
      <c r="U5" s="5" t="s">
        <v>56</v>
      </c>
      <c r="V5" t="s">
        <v>62</v>
      </c>
      <c r="W5" t="s">
        <v>63</v>
      </c>
      <c r="X5" t="s">
        <v>38</v>
      </c>
      <c r="Y5">
        <v>0</v>
      </c>
      <c r="Z5">
        <v>1</v>
      </c>
      <c r="AA5" s="7">
        <v>44915</v>
      </c>
      <c r="AC5" s="6" t="s">
        <v>59</v>
      </c>
      <c r="AD5" t="s">
        <v>41</v>
      </c>
    </row>
    <row r="6" spans="1:64" x14ac:dyDescent="0.25">
      <c r="A6" t="s">
        <v>51</v>
      </c>
      <c r="B6" t="s">
        <v>52</v>
      </c>
      <c r="C6" s="25">
        <v>44329</v>
      </c>
      <c r="D6" s="15">
        <v>1975000</v>
      </c>
      <c r="E6" t="s">
        <v>34</v>
      </c>
      <c r="F6" t="s">
        <v>35</v>
      </c>
      <c r="G6" s="15">
        <v>1975000</v>
      </c>
      <c r="H6" s="15">
        <v>1012000</v>
      </c>
      <c r="I6" s="20">
        <f>H6/G6*100</f>
        <v>51.24050632911392</v>
      </c>
      <c r="J6" s="15">
        <v>2023919</v>
      </c>
      <c r="K6" s="15">
        <f>G6-1323919</f>
        <v>651081</v>
      </c>
      <c r="L6" s="15">
        <v>700000</v>
      </c>
      <c r="M6" s="30">
        <v>100</v>
      </c>
      <c r="N6" s="34">
        <v>233.179993</v>
      </c>
      <c r="O6" s="39">
        <v>0.53500000000000003</v>
      </c>
      <c r="P6" s="39">
        <v>0.53500000000000003</v>
      </c>
      <c r="Q6" s="15">
        <f>K6/M6</f>
        <v>6510.81</v>
      </c>
      <c r="R6" s="15">
        <f>K6/O6</f>
        <v>1216973.8317757009</v>
      </c>
      <c r="S6" s="44">
        <f>K6/O6/43560</f>
        <v>27.937874925980278</v>
      </c>
      <c r="T6" s="39">
        <v>100</v>
      </c>
      <c r="U6" s="5" t="s">
        <v>36</v>
      </c>
      <c r="V6" t="s">
        <v>53</v>
      </c>
      <c r="X6" t="s">
        <v>38</v>
      </c>
      <c r="Y6">
        <v>0</v>
      </c>
      <c r="Z6">
        <v>0</v>
      </c>
      <c r="AA6" s="7">
        <v>44558</v>
      </c>
      <c r="AC6" s="6" t="s">
        <v>42</v>
      </c>
      <c r="AD6" t="s">
        <v>41</v>
      </c>
    </row>
    <row r="7" spans="1:64" ht="15.75" thickBot="1" x14ac:dyDescent="0.3">
      <c r="A7" t="s">
        <v>54</v>
      </c>
      <c r="B7" t="s">
        <v>55</v>
      </c>
      <c r="C7" s="25">
        <v>44280</v>
      </c>
      <c r="D7" s="15">
        <v>200000</v>
      </c>
      <c r="E7" t="s">
        <v>34</v>
      </c>
      <c r="F7" t="s">
        <v>49</v>
      </c>
      <c r="G7" s="15">
        <v>200000</v>
      </c>
      <c r="H7" s="15">
        <v>120400</v>
      </c>
      <c r="I7" s="20">
        <f>H7/G7*100</f>
        <v>60.199999999999996</v>
      </c>
      <c r="J7" s="15">
        <v>274228</v>
      </c>
      <c r="K7" s="15">
        <f>G7-114058</f>
        <v>85942</v>
      </c>
      <c r="L7" s="15">
        <v>126800</v>
      </c>
      <c r="M7" s="30">
        <v>10</v>
      </c>
      <c r="N7" s="34">
        <v>114</v>
      </c>
      <c r="O7" s="39">
        <v>2.5999999999999999E-2</v>
      </c>
      <c r="P7" s="39">
        <v>2.5999999999999999E-2</v>
      </c>
      <c r="Q7" s="15">
        <f>K7/M7</f>
        <v>8594.2000000000007</v>
      </c>
      <c r="R7" s="15">
        <f>K7/O7</f>
        <v>3305461.5384615385</v>
      </c>
      <c r="S7" s="44">
        <f>K7/O7/43560</f>
        <v>75.882955428409971</v>
      </c>
      <c r="T7" s="39">
        <v>10</v>
      </c>
      <c r="U7" s="5" t="s">
        <v>56</v>
      </c>
      <c r="V7" t="s">
        <v>57</v>
      </c>
      <c r="W7" t="s">
        <v>58</v>
      </c>
      <c r="X7" t="s">
        <v>38</v>
      </c>
      <c r="Y7">
        <v>0</v>
      </c>
      <c r="Z7">
        <v>1</v>
      </c>
      <c r="AA7" s="7">
        <v>44915</v>
      </c>
      <c r="AC7" s="6" t="s">
        <v>59</v>
      </c>
      <c r="AD7" t="s">
        <v>41</v>
      </c>
    </row>
    <row r="8" spans="1:64" ht="15.75" thickTop="1" x14ac:dyDescent="0.25">
      <c r="A8" s="8"/>
      <c r="B8" s="8"/>
      <c r="C8" s="26" t="s">
        <v>64</v>
      </c>
      <c r="D8" s="16">
        <f>+SUM(D3:D7)</f>
        <v>4483900</v>
      </c>
      <c r="E8" s="8"/>
      <c r="F8" s="8"/>
      <c r="G8" s="16">
        <f>+SUM(G3:G7)</f>
        <v>4483900</v>
      </c>
      <c r="H8" s="16">
        <f>+SUM(H3:H7)</f>
        <v>2260400</v>
      </c>
      <c r="I8" s="21"/>
      <c r="J8" s="16">
        <f>+SUM(J3:J7)</f>
        <v>4636166</v>
      </c>
      <c r="K8" s="16">
        <f>+SUM(K3:K7)</f>
        <v>1791028</v>
      </c>
      <c r="L8" s="16">
        <f>+SUM(L3:L7)</f>
        <v>1694930</v>
      </c>
      <c r="M8" s="31">
        <f>+SUM(M3:M7)</f>
        <v>244.65</v>
      </c>
      <c r="N8" s="35"/>
      <c r="O8" s="40">
        <f>+SUM(O3:O7)</f>
        <v>0.82100000000000006</v>
      </c>
      <c r="P8" s="40">
        <f>+SUM(P3:P7)</f>
        <v>0.80800000000000005</v>
      </c>
      <c r="Q8" s="16"/>
      <c r="R8" s="16"/>
      <c r="S8" s="45"/>
      <c r="T8" s="40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64" x14ac:dyDescent="0.25">
      <c r="A9" s="10"/>
      <c r="B9" s="10"/>
      <c r="C9" s="27"/>
      <c r="D9" s="17"/>
      <c r="E9" s="10"/>
      <c r="F9" s="10"/>
      <c r="G9" s="17"/>
      <c r="H9" s="17" t="s">
        <v>65</v>
      </c>
      <c r="I9" s="22">
        <f>H8/G8*100</f>
        <v>50.411472155935677</v>
      </c>
      <c r="J9" s="17"/>
      <c r="K9" s="17"/>
      <c r="L9" s="17" t="s">
        <v>66</v>
      </c>
      <c r="M9" s="32"/>
      <c r="N9" s="36"/>
      <c r="O9" s="41" t="s">
        <v>66</v>
      </c>
      <c r="P9" s="41"/>
      <c r="Q9" s="17"/>
      <c r="R9" s="17" t="s">
        <v>66</v>
      </c>
      <c r="S9" s="46"/>
      <c r="T9" s="41"/>
      <c r="U9" s="11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64" x14ac:dyDescent="0.25">
      <c r="A10" s="12"/>
      <c r="B10" s="12"/>
      <c r="C10" s="28"/>
      <c r="D10" s="18"/>
      <c r="E10" s="12"/>
      <c r="F10" s="12"/>
      <c r="G10" s="18"/>
      <c r="H10" s="18" t="s">
        <v>67</v>
      </c>
      <c r="I10" s="23">
        <f>STDEV(I3:I7)</f>
        <v>7.3069789217337293</v>
      </c>
      <c r="J10" s="18"/>
      <c r="K10" s="18"/>
      <c r="L10" s="18" t="s">
        <v>68</v>
      </c>
      <c r="M10" s="48">
        <f>K8/M8</f>
        <v>7320.7766196607399</v>
      </c>
      <c r="N10" s="37"/>
      <c r="O10" s="42" t="s">
        <v>69</v>
      </c>
      <c r="P10" s="42">
        <f>K8/O8</f>
        <v>2181520.0974421436</v>
      </c>
      <c r="Q10" s="18"/>
      <c r="R10" s="18" t="s">
        <v>70</v>
      </c>
      <c r="S10" s="47">
        <f>K8/O8/43560</f>
        <v>50.080810317771892</v>
      </c>
      <c r="T10" s="42"/>
      <c r="U10" s="13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3" spans="1:64" x14ac:dyDescent="0.25">
      <c r="K13" s="50"/>
      <c r="L13" s="50" t="s">
        <v>93</v>
      </c>
      <c r="M13" s="51">
        <v>7300</v>
      </c>
    </row>
    <row r="19" spans="1:57" x14ac:dyDescent="0.25">
      <c r="A19" s="53" t="s">
        <v>74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</row>
    <row r="20" spans="1:57" x14ac:dyDescent="0.25">
      <c r="A20" t="s">
        <v>32</v>
      </c>
      <c r="B20" t="s">
        <v>33</v>
      </c>
      <c r="C20" s="25">
        <v>44533</v>
      </c>
      <c r="D20" s="15">
        <v>275000</v>
      </c>
      <c r="E20" t="s">
        <v>34</v>
      </c>
      <c r="F20" t="s">
        <v>35</v>
      </c>
      <c r="G20" s="15">
        <v>275000</v>
      </c>
      <c r="H20" s="15">
        <v>247200</v>
      </c>
      <c r="I20" s="20">
        <f>H20/G20*100</f>
        <v>89.890909090909091</v>
      </c>
      <c r="J20" s="15">
        <v>494327</v>
      </c>
      <c r="K20" s="15">
        <f>G20-0</f>
        <v>275000</v>
      </c>
      <c r="L20" s="15">
        <v>488950</v>
      </c>
      <c r="M20" s="30">
        <v>69.849999999999994</v>
      </c>
      <c r="N20" s="34">
        <v>154</v>
      </c>
      <c r="O20" s="39">
        <v>0.247</v>
      </c>
      <c r="P20" s="39">
        <v>0.247</v>
      </c>
      <c r="Q20" s="15">
        <f>K20/M20</f>
        <v>3937.0078740157483</v>
      </c>
      <c r="R20" s="15">
        <f>K20/O20</f>
        <v>1113360.3238866397</v>
      </c>
      <c r="S20" s="44">
        <f>K20/O20/43560</f>
        <v>25.559236085551873</v>
      </c>
      <c r="T20" s="39">
        <v>69.849999999999994</v>
      </c>
      <c r="U20" s="5" t="s">
        <v>36</v>
      </c>
      <c r="V20" t="s">
        <v>37</v>
      </c>
      <c r="X20" t="s">
        <v>38</v>
      </c>
      <c r="Y20">
        <v>0</v>
      </c>
      <c r="Z20">
        <v>0</v>
      </c>
      <c r="AA20" t="s">
        <v>39</v>
      </c>
      <c r="AC20" s="6" t="s">
        <v>40</v>
      </c>
      <c r="AD20" t="s">
        <v>41</v>
      </c>
      <c r="AL20" s="2"/>
      <c r="BC20" s="2"/>
      <c r="BE20" s="2"/>
    </row>
  </sheetData>
  <mergeCells count="2">
    <mergeCell ref="A1:AF1"/>
    <mergeCell ref="A19:AF19"/>
  </mergeCells>
  <conditionalFormatting sqref="A3:AF7">
    <cfRule type="expression" dxfId="5" priority="5" stopIfTrue="1">
      <formula>MOD(ROW(),4)&gt;1</formula>
    </cfRule>
    <cfRule type="expression" dxfId="4" priority="6" stopIfTrue="1">
      <formula>MOD(ROW(),4)&lt;2</formula>
    </cfRule>
  </conditionalFormatting>
  <conditionalFormatting sqref="A20:AF20">
    <cfRule type="expression" dxfId="3" priority="3" stopIfTrue="1">
      <formula>MOD(ROW(),4)&gt;1</formula>
    </cfRule>
    <cfRule type="expression" dxfId="2" priority="4" stopIfTrue="1">
      <formula>MOD(ROW(),4)&lt;2</formula>
    </cfRule>
  </conditionalFormatting>
  <conditionalFormatting sqref="A4:AF5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A7250-535D-4BB0-B414-5FED90ECF829}">
  <dimension ref="A1:BL16"/>
  <sheetViews>
    <sheetView workbookViewId="0">
      <selection activeCell="K24" sqref="K24"/>
    </sheetView>
  </sheetViews>
  <sheetFormatPr defaultRowHeight="15" x14ac:dyDescent="0.25"/>
  <cols>
    <col min="1" max="1" width="14.28515625" bestFit="1" customWidth="1"/>
    <col min="2" max="2" width="14.140625" bestFit="1" customWidth="1"/>
    <col min="3" max="3" width="9.28515625" bestFit="1" customWidth="1"/>
    <col min="4" max="4" width="9.5703125" bestFit="1" customWidth="1"/>
    <col min="5" max="5" width="5.5703125" bestFit="1" customWidth="1"/>
    <col min="6" max="6" width="20.85546875" bestFit="1" customWidth="1"/>
    <col min="7" max="7" width="10.140625" bestFit="1" customWidth="1"/>
    <col min="8" max="8" width="12.7109375" bestFit="1" customWidth="1"/>
    <col min="9" max="9" width="12.85546875" bestFit="1" customWidth="1"/>
    <col min="10" max="10" width="13.42578125" bestFit="1" customWidth="1"/>
    <col min="11" max="11" width="13.28515625" bestFit="1" customWidth="1"/>
    <col min="12" max="12" width="19.42578125" bestFit="1" customWidth="1"/>
    <col min="13" max="13" width="11.140625" bestFit="1" customWidth="1"/>
    <col min="14" max="14" width="6.42578125" bestFit="1" customWidth="1"/>
    <col min="15" max="15" width="14.28515625" bestFit="1" customWidth="1"/>
    <col min="16" max="16" width="10.85546875" bestFit="1" customWidth="1"/>
    <col min="17" max="17" width="10" bestFit="1" customWidth="1"/>
    <col min="18" max="18" width="12" bestFit="1" customWidth="1"/>
    <col min="19" max="19" width="11.85546875" bestFit="1" customWidth="1"/>
    <col min="20" max="20" width="11.7109375" bestFit="1" customWidth="1"/>
    <col min="21" max="21" width="8.7109375" bestFit="1" customWidth="1"/>
    <col min="22" max="22" width="10.5703125" bestFit="1" customWidth="1"/>
    <col min="23" max="23" width="19.42578125" bestFit="1" customWidth="1"/>
    <col min="24" max="24" width="17.710937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9.42578125" bestFit="1" customWidth="1"/>
    <col min="29" max="29" width="5.42578125" bestFit="1" customWidth="1"/>
    <col min="30" max="31" width="13.42578125" bestFit="1" customWidth="1"/>
    <col min="32" max="32" width="12.42578125" bestFit="1" customWidth="1"/>
  </cols>
  <sheetData>
    <row r="1" spans="1:64" x14ac:dyDescent="0.25">
      <c r="A1" s="52" t="s">
        <v>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</row>
    <row r="2" spans="1:64" x14ac:dyDescent="0.25">
      <c r="A2" s="1" t="s">
        <v>0</v>
      </c>
      <c r="B2" s="1" t="s">
        <v>1</v>
      </c>
      <c r="C2" s="24" t="s">
        <v>2</v>
      </c>
      <c r="D2" s="14" t="s">
        <v>3</v>
      </c>
      <c r="E2" s="1" t="s">
        <v>4</v>
      </c>
      <c r="F2" s="1" t="s">
        <v>5</v>
      </c>
      <c r="G2" s="14" t="s">
        <v>6</v>
      </c>
      <c r="H2" s="14" t="s">
        <v>7</v>
      </c>
      <c r="I2" s="19" t="s">
        <v>8</v>
      </c>
      <c r="J2" s="14" t="s">
        <v>9</v>
      </c>
      <c r="K2" s="14" t="s">
        <v>10</v>
      </c>
      <c r="L2" s="14" t="s">
        <v>11</v>
      </c>
      <c r="M2" s="29" t="s">
        <v>12</v>
      </c>
      <c r="N2" s="33" t="s">
        <v>13</v>
      </c>
      <c r="O2" s="38" t="s">
        <v>14</v>
      </c>
      <c r="P2" s="38" t="s">
        <v>15</v>
      </c>
      <c r="Q2" s="14" t="s">
        <v>16</v>
      </c>
      <c r="R2" s="14" t="s">
        <v>17</v>
      </c>
      <c r="S2" s="43" t="s">
        <v>18</v>
      </c>
      <c r="T2" s="38" t="s">
        <v>19</v>
      </c>
      <c r="U2" s="3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75</v>
      </c>
      <c r="B3" t="s">
        <v>76</v>
      </c>
      <c r="C3" s="25">
        <v>44281</v>
      </c>
      <c r="D3" s="15">
        <v>270000</v>
      </c>
      <c r="E3" t="s">
        <v>77</v>
      </c>
      <c r="F3" t="s">
        <v>35</v>
      </c>
      <c r="G3" s="15">
        <v>270000</v>
      </c>
      <c r="H3" s="15">
        <v>102500</v>
      </c>
      <c r="I3" s="20">
        <v>37.962962962962962</v>
      </c>
      <c r="J3" s="15">
        <v>348063</v>
      </c>
      <c r="K3" s="15">
        <v>155242</v>
      </c>
      <c r="L3" s="15">
        <v>133305</v>
      </c>
      <c r="M3" s="30">
        <v>47.608863999999997</v>
      </c>
      <c r="N3" s="34">
        <v>80</v>
      </c>
      <c r="O3" s="39">
        <v>0.11</v>
      </c>
      <c r="P3" s="39">
        <v>0.11</v>
      </c>
      <c r="Q3" s="15">
        <v>3260.7793372259421</v>
      </c>
      <c r="R3" s="15">
        <v>1411290.9090909092</v>
      </c>
      <c r="S3" s="44">
        <v>32.398781200434094</v>
      </c>
      <c r="T3" s="39">
        <v>60</v>
      </c>
      <c r="U3" s="5" t="s">
        <v>71</v>
      </c>
      <c r="X3" t="s">
        <v>72</v>
      </c>
      <c r="Y3">
        <v>0</v>
      </c>
      <c r="Z3">
        <v>0</v>
      </c>
      <c r="AA3" t="s">
        <v>39</v>
      </c>
      <c r="AC3" s="6" t="s">
        <v>42</v>
      </c>
      <c r="AD3" t="s">
        <v>78</v>
      </c>
    </row>
    <row r="4" spans="1:64" ht="15.75" thickBot="1" x14ac:dyDescent="0.3">
      <c r="A4" t="s">
        <v>79</v>
      </c>
      <c r="B4" t="s">
        <v>80</v>
      </c>
      <c r="C4" s="25">
        <v>44127</v>
      </c>
      <c r="D4" s="15">
        <v>240000</v>
      </c>
      <c r="E4" t="s">
        <v>34</v>
      </c>
      <c r="F4" t="s">
        <v>35</v>
      </c>
      <c r="G4" s="15">
        <v>240000</v>
      </c>
      <c r="H4" s="15">
        <v>119500</v>
      </c>
      <c r="I4" s="20">
        <v>49.791666666666664</v>
      </c>
      <c r="J4" s="15">
        <v>239037</v>
      </c>
      <c r="K4" s="15">
        <v>240000</v>
      </c>
      <c r="L4" s="15">
        <v>239037</v>
      </c>
      <c r="M4" s="30">
        <v>85.370354000000006</v>
      </c>
      <c r="N4" s="34">
        <v>180</v>
      </c>
      <c r="O4" s="39">
        <v>0.31</v>
      </c>
      <c r="P4" s="39">
        <v>0.31</v>
      </c>
      <c r="Q4" s="15">
        <v>2811.2803655470375</v>
      </c>
      <c r="R4" s="15">
        <v>774193.54838709673</v>
      </c>
      <c r="S4" s="44">
        <v>17.773038300897536</v>
      </c>
      <c r="T4" s="39">
        <v>75</v>
      </c>
      <c r="U4" s="5" t="s">
        <v>81</v>
      </c>
      <c r="V4" t="s">
        <v>82</v>
      </c>
      <c r="X4" t="s">
        <v>72</v>
      </c>
      <c r="Y4">
        <v>0</v>
      </c>
      <c r="Z4">
        <v>1</v>
      </c>
      <c r="AA4" s="7">
        <v>39668</v>
      </c>
      <c r="AC4" s="6" t="s">
        <v>40</v>
      </c>
      <c r="AD4" t="s">
        <v>78</v>
      </c>
    </row>
    <row r="5" spans="1:64" ht="15.75" thickTop="1" x14ac:dyDescent="0.25">
      <c r="A5" s="8"/>
      <c r="B5" s="8"/>
      <c r="C5" s="26" t="s">
        <v>64</v>
      </c>
      <c r="D5" s="16">
        <v>510000</v>
      </c>
      <c r="E5" s="8"/>
      <c r="F5" s="8"/>
      <c r="G5" s="16">
        <v>510000</v>
      </c>
      <c r="H5" s="16">
        <v>222000</v>
      </c>
      <c r="I5" s="21"/>
      <c r="J5" s="16">
        <v>587100</v>
      </c>
      <c r="K5" s="16">
        <v>395242</v>
      </c>
      <c r="L5" s="16">
        <v>372342</v>
      </c>
      <c r="M5" s="31">
        <v>132.979218</v>
      </c>
      <c r="N5" s="35"/>
      <c r="O5" s="40">
        <v>0.42</v>
      </c>
      <c r="P5" s="40">
        <v>0.42</v>
      </c>
      <c r="Q5" s="16"/>
      <c r="R5" s="16"/>
      <c r="S5" s="45"/>
      <c r="T5" s="40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64" x14ac:dyDescent="0.25">
      <c r="A6" s="10"/>
      <c r="B6" s="10"/>
      <c r="C6" s="27"/>
      <c r="D6" s="17"/>
      <c r="E6" s="10"/>
      <c r="F6" s="10"/>
      <c r="G6" s="17"/>
      <c r="H6" s="17" t="s">
        <v>65</v>
      </c>
      <c r="I6" s="22">
        <v>43.529411764705884</v>
      </c>
      <c r="J6" s="17"/>
      <c r="K6" s="17"/>
      <c r="L6" s="17" t="s">
        <v>66</v>
      </c>
      <c r="M6" s="32"/>
      <c r="N6" s="36"/>
      <c r="O6" s="41" t="s">
        <v>66</v>
      </c>
      <c r="P6" s="41"/>
      <c r="Q6" s="17"/>
      <c r="R6" s="17" t="s">
        <v>66</v>
      </c>
      <c r="S6" s="46"/>
      <c r="T6" s="41"/>
      <c r="U6" s="11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64" x14ac:dyDescent="0.25">
      <c r="A7" s="12"/>
      <c r="B7" s="12"/>
      <c r="C7" s="28"/>
      <c r="D7" s="18"/>
      <c r="E7" s="12"/>
      <c r="F7" s="12"/>
      <c r="G7" s="18"/>
      <c r="H7" s="18" t="s">
        <v>67</v>
      </c>
      <c r="I7" s="23">
        <v>8.3641566015353721</v>
      </c>
      <c r="J7" s="18"/>
      <c r="K7" s="18"/>
      <c r="L7" s="18" t="s">
        <v>68</v>
      </c>
      <c r="M7" s="48">
        <v>2972.2087852855325</v>
      </c>
      <c r="N7" s="37"/>
      <c r="O7" s="42" t="s">
        <v>69</v>
      </c>
      <c r="P7" s="42">
        <v>941052.38095238095</v>
      </c>
      <c r="Q7" s="18"/>
      <c r="R7" s="18" t="s">
        <v>70</v>
      </c>
      <c r="S7" s="47">
        <v>21.603590012680922</v>
      </c>
      <c r="T7" s="42"/>
      <c r="U7" s="13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64" x14ac:dyDescent="0.25">
      <c r="K9" s="49"/>
      <c r="L9" s="50" t="s">
        <v>73</v>
      </c>
      <c r="M9" s="51">
        <v>2975</v>
      </c>
    </row>
    <row r="14" spans="1:64" x14ac:dyDescent="0.25">
      <c r="A14" s="54" t="s">
        <v>74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</row>
    <row r="15" spans="1:64" x14ac:dyDescent="0.25">
      <c r="A15" t="s">
        <v>83</v>
      </c>
      <c r="B15" t="s">
        <v>84</v>
      </c>
      <c r="C15" s="25">
        <v>44141</v>
      </c>
      <c r="D15" s="15">
        <v>199900</v>
      </c>
      <c r="E15" t="s">
        <v>85</v>
      </c>
      <c r="F15" t="s">
        <v>86</v>
      </c>
      <c r="G15" s="15">
        <v>199900</v>
      </c>
      <c r="H15" s="15">
        <v>248900</v>
      </c>
      <c r="I15" s="20">
        <v>124.51225612806402</v>
      </c>
      <c r="J15" s="15">
        <v>497852</v>
      </c>
      <c r="K15" s="15">
        <v>-23273</v>
      </c>
      <c r="L15" s="15">
        <v>274679</v>
      </c>
      <c r="M15" s="30">
        <v>98.099648000000002</v>
      </c>
      <c r="N15" s="34">
        <v>150</v>
      </c>
      <c r="O15" s="39">
        <v>0.34399999999999997</v>
      </c>
      <c r="P15" s="39">
        <v>0.34399999999999997</v>
      </c>
      <c r="Q15" s="15">
        <v>-237.23836399494522</v>
      </c>
      <c r="R15" s="15">
        <v>-67654.069767441862</v>
      </c>
      <c r="S15" s="44">
        <v>-1.5531237320349371</v>
      </c>
      <c r="T15" s="39">
        <v>100</v>
      </c>
      <c r="U15" s="5" t="s">
        <v>71</v>
      </c>
      <c r="V15" t="s">
        <v>87</v>
      </c>
      <c r="X15" t="s">
        <v>72</v>
      </c>
      <c r="Y15">
        <v>0</v>
      </c>
      <c r="Z15">
        <v>1</v>
      </c>
      <c r="AA15" s="7">
        <v>39626</v>
      </c>
      <c r="AC15" s="6" t="s">
        <v>42</v>
      </c>
      <c r="AD15" t="s">
        <v>78</v>
      </c>
    </row>
    <row r="16" spans="1:64" x14ac:dyDescent="0.25">
      <c r="A16" t="s">
        <v>88</v>
      </c>
      <c r="B16" t="s">
        <v>89</v>
      </c>
      <c r="C16" s="25">
        <v>44174</v>
      </c>
      <c r="D16" s="15">
        <v>490000</v>
      </c>
      <c r="E16" t="s">
        <v>34</v>
      </c>
      <c r="F16" t="s">
        <v>35</v>
      </c>
      <c r="G16" s="15">
        <v>490000</v>
      </c>
      <c r="H16" s="15">
        <v>318700</v>
      </c>
      <c r="I16" s="20">
        <v>65.040816326530617</v>
      </c>
      <c r="J16" s="15">
        <v>637379</v>
      </c>
      <c r="K16" s="15">
        <v>20603</v>
      </c>
      <c r="L16" s="15">
        <v>167982</v>
      </c>
      <c r="M16" s="30">
        <v>59.993679</v>
      </c>
      <c r="N16" s="34">
        <v>52.609589</v>
      </c>
      <c r="O16" s="39">
        <v>0.17599999999999999</v>
      </c>
      <c r="P16" s="39">
        <v>0.17599999999999999</v>
      </c>
      <c r="Q16" s="15">
        <v>343.41951257898353</v>
      </c>
      <c r="R16" s="15">
        <v>117062.5</v>
      </c>
      <c r="S16" s="44">
        <v>2.6873852157943068</v>
      </c>
      <c r="T16" s="39">
        <v>66.5</v>
      </c>
      <c r="U16" s="5" t="s">
        <v>71</v>
      </c>
      <c r="V16" t="s">
        <v>90</v>
      </c>
      <c r="X16" t="s">
        <v>72</v>
      </c>
      <c r="Y16">
        <v>0</v>
      </c>
      <c r="Z16">
        <v>0</v>
      </c>
      <c r="AA16" s="7">
        <v>39668</v>
      </c>
      <c r="AC16" s="6" t="s">
        <v>42</v>
      </c>
      <c r="AD16" t="s">
        <v>78</v>
      </c>
      <c r="AE16" t="s">
        <v>78</v>
      </c>
    </row>
  </sheetData>
  <mergeCells count="2">
    <mergeCell ref="A14:AF14"/>
    <mergeCell ref="A1:A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Waterfront</vt:lpstr>
      <vt:lpstr>Backlot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2023-02-10T13:10:22Z</dcterms:created>
  <dcterms:modified xsi:type="dcterms:W3CDTF">2023-03-14T13:43:28Z</dcterms:modified>
</cp:coreProperties>
</file>