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E92AB1FC-55DA-42AF-8FE9-5F71DCA403BE}" xr6:coauthVersionLast="47" xr6:coauthVersionMax="47" xr10:uidLastSave="{00000000-0000-0000-0000-000000000000}"/>
  <bookViews>
    <workbookView xWindow="-120" yWindow="-120" windowWidth="29040" windowHeight="15840" xr2:uid="{F89F2781-6903-4329-ACB8-57559419FE47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" l="1"/>
  <c r="K16" i="2"/>
  <c r="S16" i="2" s="1"/>
  <c r="I16" i="2"/>
  <c r="I3" i="2"/>
  <c r="I7" i="2" s="1"/>
  <c r="K3" i="2"/>
  <c r="Q3" i="2" s="1"/>
  <c r="I4" i="2"/>
  <c r="K4" i="2"/>
  <c r="Q4" i="2" s="1"/>
  <c r="D5" i="2"/>
  <c r="G5" i="2"/>
  <c r="H5" i="2"/>
  <c r="J5" i="2"/>
  <c r="L5" i="2"/>
  <c r="M5" i="2"/>
  <c r="O5" i="2"/>
  <c r="P5" i="2"/>
  <c r="Q16" i="2" l="1"/>
  <c r="R16" i="2"/>
  <c r="S3" i="2"/>
  <c r="I6" i="2"/>
  <c r="R3" i="2"/>
  <c r="K5" i="2"/>
  <c r="S4" i="2"/>
  <c r="R4" i="2"/>
  <c r="M7" i="2" l="1"/>
  <c r="P7" i="2"/>
  <c r="S7" i="2"/>
</calcChain>
</file>

<file path=xl/sharedStrings.xml><?xml version="1.0" encoding="utf-8"?>
<sst xmlns="http://schemas.openxmlformats.org/spreadsheetml/2006/main" count="70" uniqueCount="56">
  <si>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</si>
  <si>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</si>
  <si>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</si>
  <si>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</si>
  <si>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</si>
  <si>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</si>
  <si>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</si>
  <si>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</si>
  <si>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</si>
  <si>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</si>
  <si>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</si>
  <si>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</si>
  <si>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</si>
  <si>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</si>
  <si>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</si>
  <si>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</si>
  <si>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</si>
  <si>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</si>
  <si>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</si>
  <si>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</si>
  <si>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</si>
  <si>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</si>
  <si>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</si>
  <si>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</si>
  <si>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</si>
  <si>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</si>
  <si>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</si>
  <si>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</si>
  <si>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</si>
  <si>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</si>
  <si>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</si>
  <si>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</si>
  <si>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57-160-009-00</t>
  </si>
  <si>
    <t>615 PARK</t>
  </si>
  <si>
    <t>WD</t>
  </si>
  <si>
    <t>03-ARM'S LENGTH</t>
  </si>
  <si>
    <t>HLDYH</t>
  </si>
  <si>
    <t>4564/108</t>
  </si>
  <si>
    <t>CONDO BELOW AVG</t>
  </si>
  <si>
    <t>407</t>
  </si>
  <si>
    <t>57-160-010-00</t>
  </si>
  <si>
    <t>4492/703</t>
  </si>
  <si>
    <t>57-160-011-00</t>
  </si>
  <si>
    <t>4504/509</t>
  </si>
  <si>
    <t>FORCLOSURE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</si>
  <si>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</si>
  <si>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</si>
  <si>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</si>
  <si>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</si>
  <si>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</si>
  <si>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</si>
  <si>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</si>
  <si>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NOT USED</t>
  </si>
  <si>
    <t>AVERAGE</t>
  </si>
  <si>
    <t>CONCLUDED SITE VALUE</t>
  </si>
  <si>
    <t>LAND TABLE CONDE CONDO BELOW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</si>
</sst>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164" fontId="0" fillId="5" borderId="0" xfId="0" applyNumberFormat="1" applyFill="1"/>
    <xf numFmtId="6" fontId="0" fillId="5" borderId="0" xfId="0" applyNumberFormat="1" applyFill="1" applyAlignment="1">
      <alignment horizontal="right"/>
    </xf>
    <xf numFmtId="6" fontId="0" fillId="5" borderId="0" xfId="0" applyNumberFormat="1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9C2-C5B0-4C31-92EA-B98B642C4C9A}">
  <dimension ref="A1:BL16"/>
  <sheetViews>
    <sheetView tabSelected="1" view="pageBreakPreview" topLeftCell="L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25" bestFit="1" customWidth="1"/>
    <col min="4" max="4" width="9.5703125" style="15" bestFit="1" customWidth="1"/>
    <col min="5" max="5" width="5.5703125" bestFit="1" customWidth="1"/>
    <col min="6" max="6" width="16.7109375" bestFit="1" customWidth="1"/>
    <col min="7" max="7" width="10.14062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19" bestFit="1" customWidth="1"/>
    <col min="25" max="25" width="6.85546875" bestFit="1" customWidth="1"/>
    <col min="26" max="26" width="6.42578125" bestFit="1" customWidth="1"/>
    <col min="27" max="27" width="14.42578125" bestFit="1" customWidth="1"/>
    <col min="28" max="28" width="12.42578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40</v>
      </c>
      <c r="B3" t="s">
        <v>33</v>
      </c>
      <c r="C3" s="25">
        <v>44041</v>
      </c>
      <c r="D3" s="15">
        <v>70000</v>
      </c>
      <c r="E3" t="s">
        <v>34</v>
      </c>
      <c r="F3" t="s">
        <v>35</v>
      </c>
      <c r="G3" s="15">
        <v>70000</v>
      </c>
      <c r="H3" s="15">
        <v>34800</v>
      </c>
      <c r="I3" s="20">
        <f>H3/G3*100</f>
        <v>49.714285714285715</v>
      </c>
      <c r="J3" s="15">
        <v>69638</v>
      </c>
      <c r="K3" s="15">
        <f>G3-41638</f>
        <v>28362</v>
      </c>
      <c r="L3" s="15">
        <v>28000</v>
      </c>
      <c r="M3" s="30">
        <v>0</v>
      </c>
      <c r="N3" s="34">
        <v>0</v>
      </c>
      <c r="O3" s="39">
        <v>1</v>
      </c>
      <c r="P3" s="39">
        <v>0</v>
      </c>
      <c r="Q3" s="15" t="e">
        <f>K3/M3</f>
        <v>#DIV/0!</v>
      </c>
      <c r="R3" s="15">
        <f>K3/O3</f>
        <v>28362</v>
      </c>
      <c r="S3" s="44">
        <f>K3/O3/43560</f>
        <v>0.65110192837465564</v>
      </c>
      <c r="T3" s="39">
        <v>0</v>
      </c>
      <c r="U3" s="5" t="s">
        <v>36</v>
      </c>
      <c r="V3" t="s">
        <v>41</v>
      </c>
      <c r="X3" t="s">
        <v>38</v>
      </c>
      <c r="Y3">
        <v>0</v>
      </c>
      <c r="Z3">
        <v>1</v>
      </c>
      <c r="AA3" s="6">
        <v>43811</v>
      </c>
      <c r="AC3" s="7" t="s">
        <v>39</v>
      </c>
    </row>
    <row r="4" spans="1:64" ht="15.75" thickBot="1" x14ac:dyDescent="0.3">
      <c r="A4" t="s">
        <v>42</v>
      </c>
      <c r="B4" t="s">
        <v>33</v>
      </c>
      <c r="C4" s="25">
        <v>44041</v>
      </c>
      <c r="D4" s="15">
        <v>70000</v>
      </c>
      <c r="E4" t="s">
        <v>34</v>
      </c>
      <c r="F4" t="s">
        <v>35</v>
      </c>
      <c r="G4" s="15">
        <v>70000</v>
      </c>
      <c r="H4" s="15">
        <v>35200</v>
      </c>
      <c r="I4" s="20">
        <f>H4/G4*100</f>
        <v>50.285714285714292</v>
      </c>
      <c r="J4" s="15">
        <v>70448</v>
      </c>
      <c r="K4" s="15">
        <f>G4-42448</f>
        <v>27552</v>
      </c>
      <c r="L4" s="15">
        <v>28000</v>
      </c>
      <c r="M4" s="30">
        <v>0</v>
      </c>
      <c r="N4" s="34">
        <v>0</v>
      </c>
      <c r="O4" s="39">
        <v>1</v>
      </c>
      <c r="P4" s="39">
        <v>0</v>
      </c>
      <c r="Q4" s="15" t="e">
        <f>K4/M4</f>
        <v>#DIV/0!</v>
      </c>
      <c r="R4" s="15">
        <f>K4/O4</f>
        <v>27552</v>
      </c>
      <c r="S4" s="44">
        <f>K4/O4/43560</f>
        <v>0.63250688705234159</v>
      </c>
      <c r="T4" s="39">
        <v>0</v>
      </c>
      <c r="U4" s="5" t="s">
        <v>36</v>
      </c>
      <c r="V4" t="s">
        <v>43</v>
      </c>
      <c r="X4" t="s">
        <v>38</v>
      </c>
      <c r="Y4">
        <v>0</v>
      </c>
      <c r="Z4">
        <v>1</v>
      </c>
      <c r="AA4" s="6">
        <v>43811</v>
      </c>
      <c r="AB4" t="s">
        <v>44</v>
      </c>
      <c r="AC4" s="7" t="s">
        <v>39</v>
      </c>
    </row>
    <row r="5" spans="1:64" ht="15.75" thickTop="1" x14ac:dyDescent="0.25">
      <c r="A5" s="8"/>
      <c r="B5" s="8"/>
      <c r="C5" s="26" t="s">
        <v>45</v>
      </c>
      <c r="D5" s="16">
        <f>+SUM(D3:D4)</f>
        <v>140000</v>
      </c>
      <c r="E5" s="8"/>
      <c r="F5" s="8"/>
      <c r="G5" s="16">
        <f>+SUM(G3:G4)</f>
        <v>140000</v>
      </c>
      <c r="H5" s="16">
        <f>+SUM(H3:H4)</f>
        <v>70000</v>
      </c>
      <c r="I5" s="21"/>
      <c r="J5" s="16">
        <f>+SUM(J3:J4)</f>
        <v>140086</v>
      </c>
      <c r="K5" s="16">
        <f>+SUM(K3:K4)</f>
        <v>55914</v>
      </c>
      <c r="L5" s="16">
        <f>+SUM(L3:L4)</f>
        <v>56000</v>
      </c>
      <c r="M5" s="31">
        <f>+SUM(M3:M4)</f>
        <v>0</v>
      </c>
      <c r="N5" s="35"/>
      <c r="O5" s="40">
        <f>+SUM(O3:O4)</f>
        <v>2</v>
      </c>
      <c r="P5" s="40">
        <f>+SUM(P3:P4)</f>
        <v>0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64" x14ac:dyDescent="0.25">
      <c r="A6" s="10"/>
      <c r="B6" s="10"/>
      <c r="C6" s="27"/>
      <c r="D6" s="17"/>
      <c r="E6" s="10"/>
      <c r="F6" s="10"/>
      <c r="G6" s="17"/>
      <c r="H6" s="17" t="s">
        <v>46</v>
      </c>
      <c r="I6" s="22">
        <f>H5/G5*100</f>
        <v>50</v>
      </c>
      <c r="J6" s="17"/>
      <c r="K6" s="17"/>
      <c r="L6" s="17" t="s">
        <v>47</v>
      </c>
      <c r="M6" s="32"/>
      <c r="N6" s="36"/>
      <c r="O6" s="41" t="s">
        <v>47</v>
      </c>
      <c r="P6" s="41"/>
      <c r="Q6" s="17"/>
      <c r="R6" s="17" t="s">
        <v>47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64" x14ac:dyDescent="0.25">
      <c r="A7" s="12"/>
      <c r="B7" s="12"/>
      <c r="C7" s="28"/>
      <c r="D7" s="18"/>
      <c r="E7" s="12"/>
      <c r="F7" s="12"/>
      <c r="G7" s="18"/>
      <c r="H7" s="18" t="s">
        <v>48</v>
      </c>
      <c r="I7" s="23">
        <f>STDEV(I3:I4)</f>
        <v>0.40406101782088788</v>
      </c>
      <c r="J7" s="18"/>
      <c r="K7" s="18"/>
      <c r="L7" s="18" t="s">
        <v>49</v>
      </c>
      <c r="M7" s="48" t="e">
        <f>K5/M5</f>
        <v>#DIV/0!</v>
      </c>
      <c r="N7" s="37"/>
      <c r="O7" s="42" t="s">
        <v>50</v>
      </c>
      <c r="P7" s="42">
        <f>K5/O5</f>
        <v>27957</v>
      </c>
      <c r="Q7" s="18"/>
      <c r="R7" s="18" t="s">
        <v>51</v>
      </c>
      <c r="S7" s="47">
        <f>K5/O5/43560</f>
        <v>0.64180440771349867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64" x14ac:dyDescent="0.25">
      <c r="J9" s="15" t="s">
        <v>53</v>
      </c>
      <c r="K9" s="15">
        <f>AVERAGE(K3:K4)</f>
        <v>27957</v>
      </c>
    </row>
    <row r="10" spans="1:64" x14ac:dyDescent="0.25">
      <c r="I10" s="49"/>
      <c r="J10" s="50" t="s">
        <v>54</v>
      </c>
      <c r="K10" s="51">
        <v>28000</v>
      </c>
    </row>
    <row r="15" spans="1:64" x14ac:dyDescent="0.25">
      <c r="A15" s="53" t="s">
        <v>52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1:64" x14ac:dyDescent="0.25">
      <c r="A16" t="s">
        <v>32</v>
      </c>
      <c r="B16" t="s">
        <v>33</v>
      </c>
      <c r="C16" s="25">
        <v>44200</v>
      </c>
      <c r="D16" s="15">
        <v>125000</v>
      </c>
      <c r="E16" t="s">
        <v>34</v>
      </c>
      <c r="F16" t="s">
        <v>35</v>
      </c>
      <c r="G16" s="15">
        <v>125000</v>
      </c>
      <c r="H16" s="15">
        <v>37400</v>
      </c>
      <c r="I16" s="20">
        <f>H16/G16*100</f>
        <v>29.92</v>
      </c>
      <c r="J16" s="15">
        <v>74743</v>
      </c>
      <c r="K16" s="15">
        <f>G16-46743</f>
        <v>78257</v>
      </c>
      <c r="L16" s="15">
        <v>28000</v>
      </c>
      <c r="M16" s="30">
        <v>0</v>
      </c>
      <c r="N16" s="34">
        <v>0</v>
      </c>
      <c r="O16" s="39">
        <v>1</v>
      </c>
      <c r="P16" s="39">
        <v>0</v>
      </c>
      <c r="Q16" s="15" t="e">
        <f>K16/M16</f>
        <v>#DIV/0!</v>
      </c>
      <c r="R16" s="15">
        <f>K16/O16</f>
        <v>78257</v>
      </c>
      <c r="S16" s="44">
        <f>K16/O16/43560</f>
        <v>1.7965335169880625</v>
      </c>
      <c r="T16" s="39">
        <v>0</v>
      </c>
      <c r="U16" s="5" t="s">
        <v>36</v>
      </c>
      <c r="V16" t="s">
        <v>37</v>
      </c>
      <c r="X16" t="s">
        <v>38</v>
      </c>
      <c r="Y16">
        <v>0</v>
      </c>
      <c r="Z16">
        <v>1</v>
      </c>
      <c r="AA16" s="6">
        <v>43811</v>
      </c>
      <c r="AC16" s="7" t="s">
        <v>39</v>
      </c>
      <c r="AL16" s="2"/>
      <c r="BC16" s="2"/>
      <c r="BE16" s="2"/>
    </row>
  </sheetData>
  <mergeCells count="2">
    <mergeCell ref="A1:AF1"/>
    <mergeCell ref="A15:AF15"/>
  </mergeCells>
  <conditionalFormatting sqref="A3:AF4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16:AF1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1F6A3-95DD-4311-AF16-797933890FA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2023-02-09T21:35:51Z</dcterms:created>
  <dcterms:modified xsi:type="dcterms:W3CDTF">2023-03-14T13:38:55Z</dcterms:modified>
</cp:coreProperties>
</file>