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ECF's\DONE\"/>
    </mc:Choice>
  </mc:AlternateContent>
  <xr:revisionPtr revIDLastSave="0" documentId="13_ncr:1_{0B5870D7-11DF-400D-9C7A-371F1DF6A7D0}" xr6:coauthVersionLast="47" xr6:coauthVersionMax="47" xr10:uidLastSave="{00000000-0000-0000-0000-000000000000}"/>
  <bookViews>
    <workbookView xWindow="-120" yWindow="-120" windowWidth="29040" windowHeight="15840" xr2:uid="{A536FDE5-C274-4FDE-897F-DC819C37E372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2" l="1"/>
  <c r="L3" i="2"/>
  <c r="N3" i="2" s="1"/>
  <c r="P3" i="2"/>
  <c r="I4" i="2"/>
  <c r="L4" i="2"/>
  <c r="L5" i="2" s="1"/>
  <c r="D5" i="2"/>
  <c r="G5" i="2"/>
  <c r="H5" i="2"/>
  <c r="I6" i="2" s="1"/>
  <c r="J5" i="2"/>
  <c r="M5" i="2"/>
  <c r="I7" i="2"/>
  <c r="N6" i="2" l="1"/>
  <c r="P5" i="2"/>
  <c r="P4" i="2"/>
  <c r="N4" i="2"/>
  <c r="Q6" i="2" s="1"/>
  <c r="N7" i="2" l="1"/>
  <c r="R3" i="2" l="1"/>
  <c r="R5" i="2"/>
  <c r="R4" i="2"/>
  <c r="Q7" i="2" l="1"/>
  <c r="S7" i="2" s="1"/>
</calcChain>
</file>

<file path=xl/sharedStrings.xml><?xml version="1.0" encoding="utf-8"?>
<sst xmlns="http://schemas.openxmlformats.org/spreadsheetml/2006/main" count="52" uniqueCount="45">
  <si>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</si>
  <si>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</si>
  <si>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</si>
  <si>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</si>
  <si>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</si>
  <si>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</si>
  <si>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</si>
  <si>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</si>
  <si>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</si>
  <si>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</si>
  <si>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</si>
  <si>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</si>
  <si>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</si>
  <si>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</si>
  <si>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</si>
  <si>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</si>
  <si>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</si>
  <si>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</si>
  <si>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</si>
  <si>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</si>
  <si>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</si>
  <si>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</si>
  <si>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</si>
  <si>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</si>
  <si>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</si>
  <si>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</si>
  <si>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</si>
  <si>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57-828-009-00</t>
  </si>
  <si>
    <t>129 GRIFFITH</t>
  </si>
  <si>
    <t>WD</t>
  </si>
  <si>
    <t>03-ARM'S LENGTH</t>
  </si>
  <si>
    <t>MEWSR</t>
  </si>
  <si>
    <t>No</t>
  </si>
  <si>
    <t xml:space="preserve">  /  /    </t>
  </si>
  <si>
    <t>CONDO ABOVE AVG</t>
  </si>
  <si>
    <t>57-828-012-00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</si>
  <si>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</si>
  <si>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</si>
  <si>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</si>
  <si>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</si>
  <si>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</si>
  <si>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</si>
  <si>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</si>
  <si>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</si>
  <si>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ECF TABLE MEWSR MEWS CONDO RESIDENTIAL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</si>
</sst>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6" fontId="2" fillId="4" borderId="0" xfId="0" applyNumberFormat="1" applyFont="1" applyFill="1"/>
    <xf numFmtId="166" fontId="2" fillId="4" borderId="0" xfId="0" applyNumberFormat="1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E7B40-A588-448A-9D39-48264535C796}">
  <dimension ref="A1:BL7"/>
  <sheetViews>
    <sheetView tabSelected="1" view="pageBreakPreview" topLeftCell="I1" zoomScaleNormal="100" zoomScaleSheetLayoutView="100" workbookViewId="0">
      <selection activeCell="A2" sqref="A2"/>
    </sheetView>
  </sheetViews>
  <sheetFormatPr defaultRowHeight="15" x14ac:dyDescent="0.25"/>
  <cols>
    <col min="1" max="1" width="14.28515625" bestFit="1" customWidth="1"/>
    <col min="2" max="2" width="14.140625" bestFit="1" customWidth="1"/>
    <col min="3" max="3" width="9.28515625" style="17" bestFit="1" customWidth="1"/>
    <col min="4" max="4" width="9.5703125" style="7" bestFit="1" customWidth="1"/>
    <col min="5" max="5" width="5.5703125" bestFit="1" customWidth="1"/>
    <col min="6" max="6" width="16.7109375" bestFit="1" customWidth="1"/>
    <col min="7" max="7" width="10.140625" style="7" bestFit="1" customWidth="1"/>
    <col min="8" max="8" width="12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6.28515625" style="22" bestFit="1" customWidth="1"/>
    <col min="15" max="15" width="10.140625" style="26" bestFit="1" customWidth="1"/>
    <col min="16" max="16" width="15.5703125" style="31" bestFit="1" customWidth="1"/>
    <col min="17" max="17" width="8.7109375" style="39" bestFit="1" customWidth="1"/>
    <col min="18" max="18" width="18.85546875" style="41" bestFit="1" customWidth="1"/>
    <col min="19" max="19" width="13.28515625" bestFit="1" customWidth="1"/>
    <col min="20" max="20" width="9.42578125" bestFit="1" customWidth="1"/>
    <col min="21" max="21" width="10.7109375" style="7" bestFit="1" customWidth="1"/>
    <col min="22" max="22" width="11.5703125" bestFit="1" customWidth="1"/>
    <col min="23" max="23" width="10.42578125" style="17" bestFit="1" customWidth="1"/>
    <col min="24" max="24" width="19.42578125" bestFit="1" customWidth="1"/>
    <col min="25" max="25" width="18.85546875" bestFit="1" customWidth="1"/>
    <col min="26" max="27" width="13.7109375" bestFit="1" customWidth="1"/>
  </cols>
  <sheetData>
    <row r="1" spans="1:64" x14ac:dyDescent="0.25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64" x14ac:dyDescent="0.25">
      <c r="A2" s="1" t="s">
        <v>0</v>
      </c>
      <c r="B2" s="1" t="s">
        <v>1</v>
      </c>
      <c r="C2" s="16" t="s">
        <v>2</v>
      </c>
      <c r="D2" s="6" t="s">
        <v>3</v>
      </c>
      <c r="E2" s="1" t="s">
        <v>4</v>
      </c>
      <c r="F2" s="1" t="s">
        <v>5</v>
      </c>
      <c r="G2" s="6" t="s">
        <v>6</v>
      </c>
      <c r="H2" s="6" t="s">
        <v>7</v>
      </c>
      <c r="I2" s="11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21" t="s">
        <v>13</v>
      </c>
      <c r="O2" s="25" t="s">
        <v>14</v>
      </c>
      <c r="P2" s="30" t="s">
        <v>15</v>
      </c>
      <c r="Q2" s="35" t="s">
        <v>16</v>
      </c>
      <c r="R2" s="40" t="s">
        <v>17</v>
      </c>
      <c r="S2" s="1" t="s">
        <v>18</v>
      </c>
      <c r="T2" s="1" t="s">
        <v>19</v>
      </c>
      <c r="U2" s="6" t="s">
        <v>20</v>
      </c>
      <c r="V2" s="1" t="s">
        <v>21</v>
      </c>
      <c r="W2" s="16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27</v>
      </c>
      <c r="B3" t="s">
        <v>28</v>
      </c>
      <c r="C3" s="17">
        <v>44043</v>
      </c>
      <c r="D3" s="7">
        <v>405000</v>
      </c>
      <c r="E3" t="s">
        <v>29</v>
      </c>
      <c r="F3" t="s">
        <v>30</v>
      </c>
      <c r="G3" s="7">
        <v>405000</v>
      </c>
      <c r="H3" s="7">
        <v>207800</v>
      </c>
      <c r="I3" s="12">
        <f>H3/G3*100</f>
        <v>51.308641975308646</v>
      </c>
      <c r="J3" s="7">
        <v>415524</v>
      </c>
      <c r="K3" s="7">
        <v>63900</v>
      </c>
      <c r="L3" s="7">
        <f>G3-K3</f>
        <v>341100</v>
      </c>
      <c r="M3" s="7">
        <v>223111.67512999999</v>
      </c>
      <c r="N3" s="22">
        <f>L3/M3</f>
        <v>1.528830796511442</v>
      </c>
      <c r="O3" s="26">
        <v>1020</v>
      </c>
      <c r="P3" s="31">
        <f>L3/O3</f>
        <v>334.41176470588238</v>
      </c>
      <c r="Q3" s="36" t="s">
        <v>31</v>
      </c>
      <c r="R3" s="41">
        <f>ABS(N7-N3)*100</f>
        <v>5.3015330745838751</v>
      </c>
      <c r="U3" s="7">
        <v>63900</v>
      </c>
      <c r="V3" t="s">
        <v>32</v>
      </c>
      <c r="W3" s="17" t="s">
        <v>33</v>
      </c>
      <c r="Y3" t="s">
        <v>34</v>
      </c>
      <c r="Z3">
        <v>407</v>
      </c>
      <c r="AA3">
        <v>0</v>
      </c>
      <c r="AL3" s="2"/>
      <c r="BC3" s="2"/>
      <c r="BE3" s="2"/>
    </row>
    <row r="4" spans="1:64" ht="15.75" thickBot="1" x14ac:dyDescent="0.3">
      <c r="A4" t="s">
        <v>35</v>
      </c>
      <c r="B4" t="s">
        <v>28</v>
      </c>
      <c r="C4" s="17">
        <v>44403</v>
      </c>
      <c r="D4" s="7">
        <v>419000</v>
      </c>
      <c r="E4" t="s">
        <v>29</v>
      </c>
      <c r="F4" t="s">
        <v>30</v>
      </c>
      <c r="G4" s="7">
        <v>419000</v>
      </c>
      <c r="H4" s="7">
        <v>203100</v>
      </c>
      <c r="I4" s="12">
        <f>H4/G4*100</f>
        <v>48.472553699284013</v>
      </c>
      <c r="J4" s="7">
        <v>406215</v>
      </c>
      <c r="K4" s="7">
        <v>63900</v>
      </c>
      <c r="L4" s="7">
        <f>G4-K4</f>
        <v>355100</v>
      </c>
      <c r="M4" s="7">
        <v>217204.94923999999</v>
      </c>
      <c r="N4" s="22">
        <f>L4/M4</f>
        <v>1.6348614580031198</v>
      </c>
      <c r="O4" s="26">
        <v>993</v>
      </c>
      <c r="P4" s="31">
        <f>L4/O4</f>
        <v>357.60322255790533</v>
      </c>
      <c r="Q4" s="36" t="s">
        <v>31</v>
      </c>
      <c r="R4" s="41">
        <f>ABS(N7-N4)*100</f>
        <v>5.3015330745838973</v>
      </c>
      <c r="U4" s="7">
        <v>63900</v>
      </c>
      <c r="V4" t="s">
        <v>32</v>
      </c>
      <c r="W4" s="17" t="s">
        <v>33</v>
      </c>
      <c r="Y4" t="s">
        <v>34</v>
      </c>
      <c r="Z4">
        <v>407</v>
      </c>
      <c r="AA4">
        <v>0</v>
      </c>
    </row>
    <row r="5" spans="1:64" ht="15.75" thickTop="1" x14ac:dyDescent="0.25">
      <c r="A5" s="3"/>
      <c r="B5" s="3"/>
      <c r="C5" s="18" t="s">
        <v>36</v>
      </c>
      <c r="D5" s="8">
        <f>+SUM(D3:D4)</f>
        <v>824000</v>
      </c>
      <c r="E5" s="3"/>
      <c r="F5" s="3"/>
      <c r="G5" s="8">
        <f>+SUM(G3:G4)</f>
        <v>824000</v>
      </c>
      <c r="H5" s="8">
        <f>+SUM(H3:H4)</f>
        <v>410900</v>
      </c>
      <c r="I5" s="13"/>
      <c r="J5" s="8">
        <f>+SUM(J3:J4)</f>
        <v>821739</v>
      </c>
      <c r="K5" s="8"/>
      <c r="L5" s="8">
        <f>+SUM(L3:L4)</f>
        <v>696200</v>
      </c>
      <c r="M5" s="8">
        <f>+SUM(M3:M4)</f>
        <v>440316.62436999998</v>
      </c>
      <c r="N5" s="23"/>
      <c r="O5" s="27"/>
      <c r="P5" s="32">
        <f>AVERAGE(P3:P4)</f>
        <v>346.00749363189385</v>
      </c>
      <c r="Q5" s="37"/>
      <c r="R5" s="42">
        <f>ABS(N7-N6)*100</f>
        <v>7.1118601786013258E-2</v>
      </c>
      <c r="S5" s="3"/>
      <c r="T5" s="3"/>
      <c r="U5" s="8"/>
      <c r="V5" s="3"/>
      <c r="W5" s="18"/>
      <c r="X5" s="3"/>
      <c r="Y5" s="3"/>
      <c r="Z5" s="3"/>
      <c r="AA5" s="3"/>
    </row>
    <row r="6" spans="1:64" x14ac:dyDescent="0.25">
      <c r="A6" s="4"/>
      <c r="B6" s="4"/>
      <c r="C6" s="19"/>
      <c r="D6" s="9"/>
      <c r="E6" s="4"/>
      <c r="F6" s="4"/>
      <c r="G6" s="9"/>
      <c r="H6" s="9" t="s">
        <v>37</v>
      </c>
      <c r="I6" s="14">
        <f>H5/G5*100</f>
        <v>49.866504854368934</v>
      </c>
      <c r="J6" s="9"/>
      <c r="K6" s="9"/>
      <c r="L6" s="9"/>
      <c r="M6" s="46" t="s">
        <v>38</v>
      </c>
      <c r="N6" s="47">
        <f>L5/M5</f>
        <v>1.5811349412394207</v>
      </c>
      <c r="O6" s="28"/>
      <c r="P6" s="33" t="s">
        <v>39</v>
      </c>
      <c r="Q6" s="38">
        <f>STDEV(N3:N4)</f>
        <v>7.4974999754460647E-2</v>
      </c>
      <c r="R6" s="43"/>
      <c r="S6" s="4"/>
      <c r="T6" s="4"/>
      <c r="U6" s="9"/>
      <c r="V6" s="4"/>
      <c r="W6" s="19"/>
      <c r="X6" s="4"/>
      <c r="Y6" s="4"/>
      <c r="Z6" s="4"/>
      <c r="AA6" s="4"/>
    </row>
    <row r="7" spans="1:64" x14ac:dyDescent="0.25">
      <c r="A7" s="5"/>
      <c r="B7" s="5"/>
      <c r="C7" s="20"/>
      <c r="D7" s="10"/>
      <c r="E7" s="5"/>
      <c r="F7" s="5"/>
      <c r="G7" s="10"/>
      <c r="H7" s="10" t="s">
        <v>40</v>
      </c>
      <c r="I7" s="15">
        <f>STDEV(I3:I4)</f>
        <v>2.0054172520206826</v>
      </c>
      <c r="J7" s="10"/>
      <c r="K7" s="10"/>
      <c r="L7" s="10"/>
      <c r="M7" s="10" t="s">
        <v>41</v>
      </c>
      <c r="N7" s="24">
        <f>AVERAGE(N3:N4)</f>
        <v>1.5818461272572808</v>
      </c>
      <c r="O7" s="29"/>
      <c r="P7" s="34" t="s">
        <v>42</v>
      </c>
      <c r="Q7" s="45">
        <f>AVERAGE(R3:R4)</f>
        <v>5.3015330745838867</v>
      </c>
      <c r="R7" s="44" t="s">
        <v>43</v>
      </c>
      <c r="S7" s="5">
        <f>+(Q7/N7)</f>
        <v>3.3514846881953479</v>
      </c>
      <c r="T7" s="5"/>
      <c r="U7" s="10"/>
      <c r="V7" s="5"/>
      <c r="W7" s="20"/>
      <c r="X7" s="5"/>
      <c r="Y7" s="5"/>
      <c r="Z7" s="5"/>
      <c r="AA7" s="5"/>
    </row>
  </sheetData>
  <mergeCells count="1">
    <mergeCell ref="A1:AA1"/>
  </mergeCells>
  <conditionalFormatting sqref="A3:AA4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BC450-2717-437F-9881-3536F1EC304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2023-02-13T22:35:51Z</dcterms:created>
  <dcterms:modified xsi:type="dcterms:W3CDTF">2023-03-14T15:00:45Z</dcterms:modified>
</cp:coreProperties>
</file>