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3DF884A5-CCC6-4ED2-A7A1-1AA14B6E48D9}" xr6:coauthVersionLast="47" xr6:coauthVersionMax="47" xr10:uidLastSave="{00000000-0000-0000-0000-000000000000}"/>
  <bookViews>
    <workbookView xWindow="-120" yWindow="-120" windowWidth="29040" windowHeight="15840" xr2:uid="{BE3B5E24-5CC2-422A-BAA6-5221BF820B33}"/>
  </bookViews>
  <sheets>
    <sheet name="COM WATERFRO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2" l="1"/>
  <c r="S5" i="2" s="1"/>
  <c r="K21" i="2"/>
  <c r="S21" i="2" s="1"/>
  <c r="I21" i="2"/>
  <c r="I5" i="2"/>
  <c r="I3" i="2"/>
  <c r="K3" i="2"/>
  <c r="Q3" i="2" s="1"/>
  <c r="I4" i="2"/>
  <c r="K4" i="2"/>
  <c r="R4" i="2" s="1"/>
  <c r="Q4" i="2"/>
  <c r="I6" i="2"/>
  <c r="K6" i="2"/>
  <c r="Q6" i="2" s="1"/>
  <c r="I7" i="2"/>
  <c r="K7" i="2"/>
  <c r="Q7" i="2" s="1"/>
  <c r="D8" i="2"/>
  <c r="G8" i="2"/>
  <c r="H8" i="2"/>
  <c r="J8" i="2"/>
  <c r="L8" i="2"/>
  <c r="M8" i="2"/>
  <c r="O8" i="2"/>
  <c r="P8" i="2"/>
  <c r="I10" i="2"/>
  <c r="R21" i="2" l="1"/>
  <c r="Q21" i="2"/>
  <c r="I9" i="2"/>
  <c r="S4" i="2"/>
  <c r="Q5" i="2"/>
  <c r="R5" i="2"/>
  <c r="K8" i="2"/>
  <c r="M10" i="2" s="1"/>
  <c r="S7" i="2"/>
  <c r="R7" i="2"/>
  <c r="S6" i="2"/>
  <c r="R6" i="2"/>
  <c r="S3" i="2"/>
  <c r="R3" i="2"/>
  <c r="S10" i="2" l="1"/>
  <c r="P10" i="2"/>
</calcChain>
</file>

<file path=xl/sharedStrings.xml><?xml version="1.0" encoding="utf-8"?>
<sst xmlns="http://schemas.openxmlformats.org/spreadsheetml/2006/main" count="102" uniqueCount="74">
  <si>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</si>
  <si>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</si>
  <si>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</si>
  <si>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</si>
  <si>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</si>
  <si>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</si>
  <si>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</si>
  <si>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</si>
  <si>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</si>
  <si>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</si>
  <si>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</si>
  <si>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</si>
  <si>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</si>
  <si>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</si>
  <si>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</si>
  <si>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</si>
  <si>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</si>
  <si>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</si>
  <si>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</si>
  <si>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</si>
  <si>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</si>
  <si>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</si>
  <si>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</si>
  <si>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</si>
  <si>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</si>
  <si>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</si>
  <si>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</si>
  <si>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</si>
  <si>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</si>
  <si>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</si>
  <si>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</si>
  <si>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</si>
  <si>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57-075-005-00</t>
  </si>
  <si>
    <t>360 WATER</t>
  </si>
  <si>
    <t>WD</t>
  </si>
  <si>
    <t>19-MULTI PARCEL ARM'S LENGTH</t>
  </si>
  <si>
    <t>CONWF</t>
  </si>
  <si>
    <t>4642/824</t>
  </si>
  <si>
    <t>57-075-007-00, 57-075-002-00, 57-075-003-00, 57-075-004-00, 57-075-001-00</t>
  </si>
  <si>
    <t>COM WATERFRONT</t>
  </si>
  <si>
    <t>207</t>
  </si>
  <si>
    <t>57-100-017-10</t>
  </si>
  <si>
    <t>868 HOLLAND</t>
  </si>
  <si>
    <t>CD</t>
  </si>
  <si>
    <t>COMM</t>
  </si>
  <si>
    <t>4742/733</t>
  </si>
  <si>
    <t>57-100-018-10, 57-100-018-00</t>
  </si>
  <si>
    <t>201</t>
  </si>
  <si>
    <t>57-300-011-00</t>
  </si>
  <si>
    <t>720 WATER</t>
  </si>
  <si>
    <t>03-ARM'S LENGTH</t>
  </si>
  <si>
    <t>4574/936</t>
  </si>
  <si>
    <t>57-300-029-00</t>
  </si>
  <si>
    <t>650 WATER</t>
  </si>
  <si>
    <t>4689/528</t>
  </si>
  <si>
    <t>57-300-030-00</t>
  </si>
  <si>
    <t>57-300-214-00</t>
  </si>
  <si>
    <t>40 BUTLER</t>
  </si>
  <si>
    <t>4671/857</t>
  </si>
  <si>
    <t>57-300-182-00</t>
  </si>
  <si>
    <t>57-550-025-00</t>
  </si>
  <si>
    <t>401 403, 405 &amp; 407 PARK</t>
  </si>
  <si>
    <t>MLC</t>
  </si>
  <si>
    <t>4618/521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</si>
  <si>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</si>
  <si>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</si>
  <si>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</si>
  <si>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</si>
  <si>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</si>
  <si>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</si>
  <si>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</si>
  <si>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Not Used</t>
  </si>
  <si>
    <t>Concluded FF Rate</t>
  </si>
  <si>
    <t>LAND TABLE COMWT COMMERCIAL WATERFRONT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</si>
</sst>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5" borderId="0" xfId="0" applyNumberFormat="1" applyFill="1"/>
    <xf numFmtId="166" fontId="0" fillId="5" borderId="0" xfId="0" applyNumberFormat="1" applyFill="1"/>
    <xf numFmtId="6" fontId="0" fillId="5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C72B-083B-4AF2-8BC6-F04DBB2E3CCB}">
  <dimension ref="A1:BL21"/>
  <sheetViews>
    <sheetView tabSelected="1" view="pageBreakPreview" zoomScaleNormal="100" zoomScaleSheetLayoutView="100" workbookViewId="0">
      <selection activeCell="O18" sqref="O18"/>
    </sheetView>
  </sheetViews>
  <sheetFormatPr defaultRowHeight="15" x14ac:dyDescent="0.25"/>
  <cols>
    <col min="1" max="1" width="14.28515625" bestFit="1" customWidth="1"/>
    <col min="2" max="2" width="22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2.4257812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3.140625" customWidth="1"/>
    <col min="24" max="24" width="18.28515625" bestFit="1" customWidth="1"/>
    <col min="25" max="25" width="6.85546875" bestFit="1" customWidth="1"/>
    <col min="26" max="26" width="6.42578125" bestFit="1" customWidth="1"/>
    <col min="27" max="27" width="14.42578125" bestFit="1" customWidth="1"/>
    <col min="28" max="28" width="9.42578125" bestFit="1" customWidth="1"/>
    <col min="29" max="29" width="5.42578125" bestFit="1" customWidth="1"/>
    <col min="30" max="30" width="18.28515625" bestFit="1" customWidth="1"/>
    <col min="31" max="32" width="12.42578125" bestFit="1" customWidth="1"/>
  </cols>
  <sheetData>
    <row r="1" spans="1:64" x14ac:dyDescent="0.25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48</v>
      </c>
      <c r="B3" t="s">
        <v>49</v>
      </c>
      <c r="C3" s="25">
        <v>44228</v>
      </c>
      <c r="D3" s="15">
        <v>225000</v>
      </c>
      <c r="E3" t="s">
        <v>34</v>
      </c>
      <c r="F3" t="s">
        <v>50</v>
      </c>
      <c r="G3" s="15">
        <v>225000</v>
      </c>
      <c r="H3" s="15">
        <v>142800</v>
      </c>
      <c r="I3" s="20">
        <f t="shared" ref="I3:I7" si="0">H3/G3*100</f>
        <v>63.466666666666669</v>
      </c>
      <c r="J3" s="15">
        <v>285543</v>
      </c>
      <c r="K3" s="15">
        <f>G3-39147</f>
        <v>185853</v>
      </c>
      <c r="L3" s="15">
        <v>246396</v>
      </c>
      <c r="M3" s="30">
        <v>37.907046000000001</v>
      </c>
      <c r="N3" s="34">
        <v>132</v>
      </c>
      <c r="O3" s="39">
        <v>0.1</v>
      </c>
      <c r="P3" s="39">
        <v>0.1</v>
      </c>
      <c r="Q3" s="15">
        <f t="shared" ref="Q3:Q7" si="1">K3/M3</f>
        <v>4902.8615946491846</v>
      </c>
      <c r="R3" s="15">
        <f t="shared" ref="R3:R7" si="2">K3/O3</f>
        <v>1858530</v>
      </c>
      <c r="S3" s="44">
        <f t="shared" ref="S3:S7" si="3">K3/O3/43560</f>
        <v>42.66597796143251</v>
      </c>
      <c r="T3" s="39">
        <v>33</v>
      </c>
      <c r="U3" s="5" t="s">
        <v>44</v>
      </c>
      <c r="V3" t="s">
        <v>51</v>
      </c>
      <c r="X3" t="s">
        <v>39</v>
      </c>
      <c r="Y3">
        <v>0</v>
      </c>
      <c r="Z3">
        <v>1</v>
      </c>
      <c r="AA3" s="6">
        <v>44634</v>
      </c>
      <c r="AC3" s="7" t="s">
        <v>47</v>
      </c>
      <c r="AD3" t="s">
        <v>39</v>
      </c>
    </row>
    <row r="4" spans="1:64" x14ac:dyDescent="0.25">
      <c r="A4" t="s">
        <v>52</v>
      </c>
      <c r="B4" t="s">
        <v>53</v>
      </c>
      <c r="C4" s="25">
        <v>44484</v>
      </c>
      <c r="D4" s="15">
        <v>1750000</v>
      </c>
      <c r="E4" t="s">
        <v>34</v>
      </c>
      <c r="F4" t="s">
        <v>35</v>
      </c>
      <c r="G4" s="15">
        <v>1750000</v>
      </c>
      <c r="H4" s="15">
        <v>927600</v>
      </c>
      <c r="I4" s="20">
        <f t="shared" si="0"/>
        <v>53.005714285714291</v>
      </c>
      <c r="J4" s="15">
        <v>1855193</v>
      </c>
      <c r="K4" s="15">
        <f>G4-832817</f>
        <v>917183</v>
      </c>
      <c r="L4" s="15">
        <v>1022376</v>
      </c>
      <c r="M4" s="30">
        <v>157.28868299999999</v>
      </c>
      <c r="N4" s="34">
        <v>264</v>
      </c>
      <c r="O4" s="39">
        <v>0.5</v>
      </c>
      <c r="P4" s="39">
        <v>0.2</v>
      </c>
      <c r="Q4" s="15">
        <f t="shared" si="1"/>
        <v>5831.2078307630054</v>
      </c>
      <c r="R4" s="15">
        <f t="shared" si="2"/>
        <v>1834366</v>
      </c>
      <c r="S4" s="44">
        <f t="shared" si="3"/>
        <v>42.111248852157942</v>
      </c>
      <c r="T4" s="39">
        <v>165</v>
      </c>
      <c r="U4" s="5" t="s">
        <v>44</v>
      </c>
      <c r="V4" t="s">
        <v>54</v>
      </c>
      <c r="W4" t="s">
        <v>55</v>
      </c>
      <c r="X4" t="s">
        <v>39</v>
      </c>
      <c r="Y4">
        <v>0</v>
      </c>
      <c r="Z4">
        <v>1</v>
      </c>
      <c r="AA4" s="6">
        <v>44914</v>
      </c>
      <c r="AC4" s="7" t="s">
        <v>47</v>
      </c>
      <c r="AD4" t="s">
        <v>39</v>
      </c>
    </row>
    <row r="5" spans="1:64" x14ac:dyDescent="0.25">
      <c r="A5" t="s">
        <v>32</v>
      </c>
      <c r="B5" t="s">
        <v>33</v>
      </c>
      <c r="C5" s="25">
        <v>44378</v>
      </c>
      <c r="D5" s="15">
        <v>1410000</v>
      </c>
      <c r="E5" t="s">
        <v>34</v>
      </c>
      <c r="F5" t="s">
        <v>35</v>
      </c>
      <c r="G5" s="15">
        <v>1410000</v>
      </c>
      <c r="H5" s="15">
        <v>511500</v>
      </c>
      <c r="I5" s="20">
        <f>H5/G5*100</f>
        <v>36.276595744680847</v>
      </c>
      <c r="J5" s="15">
        <v>1022953</v>
      </c>
      <c r="K5" s="15">
        <f>G5-702795-69330-18092-53989-18092-60832-18092-65905-18092-84347-18092</f>
        <v>282342</v>
      </c>
      <c r="L5" s="15">
        <v>320158</v>
      </c>
      <c r="M5" s="30">
        <v>49.255299000000001</v>
      </c>
      <c r="N5" s="34">
        <v>300</v>
      </c>
      <c r="O5" s="39">
        <v>6.0999999999999999E-2</v>
      </c>
      <c r="P5" s="39">
        <v>0.01</v>
      </c>
      <c r="Q5" s="15">
        <f>K5/M5</f>
        <v>5732.215735813521</v>
      </c>
      <c r="R5" s="15">
        <f>K5/O5</f>
        <v>4628557.3770491807</v>
      </c>
      <c r="S5" s="44">
        <f>K5/O5/43560</f>
        <v>106.25705640608771</v>
      </c>
      <c r="T5" s="39">
        <v>53.671999999999997</v>
      </c>
      <c r="U5" s="5" t="s">
        <v>36</v>
      </c>
      <c r="V5" t="s">
        <v>37</v>
      </c>
      <c r="W5" t="s">
        <v>38</v>
      </c>
      <c r="X5" t="s">
        <v>39</v>
      </c>
      <c r="Y5">
        <v>0</v>
      </c>
      <c r="Z5">
        <v>0</v>
      </c>
      <c r="AA5" s="6">
        <v>44634</v>
      </c>
      <c r="AC5" s="7" t="s">
        <v>40</v>
      </c>
      <c r="AD5" t="s">
        <v>39</v>
      </c>
      <c r="AL5" s="2"/>
      <c r="BC5" s="2"/>
      <c r="BE5" s="2"/>
    </row>
    <row r="6" spans="1:64" x14ac:dyDescent="0.25">
      <c r="A6" t="s">
        <v>56</v>
      </c>
      <c r="B6" t="s">
        <v>57</v>
      </c>
      <c r="C6" s="25">
        <v>44449</v>
      </c>
      <c r="D6" s="15">
        <v>3645000</v>
      </c>
      <c r="E6" t="s">
        <v>34</v>
      </c>
      <c r="F6" t="s">
        <v>35</v>
      </c>
      <c r="G6" s="15">
        <v>3413032</v>
      </c>
      <c r="H6" s="15">
        <v>2123200</v>
      </c>
      <c r="I6" s="20">
        <f t="shared" si="0"/>
        <v>62.208616854456679</v>
      </c>
      <c r="J6" s="15">
        <v>4246418</v>
      </c>
      <c r="K6" s="15">
        <f>G6-1655476</f>
        <v>1757556</v>
      </c>
      <c r="L6" s="15">
        <v>2590942</v>
      </c>
      <c r="M6" s="30">
        <v>398.60641099999998</v>
      </c>
      <c r="N6" s="34">
        <v>232</v>
      </c>
      <c r="O6" s="39">
        <v>1.254</v>
      </c>
      <c r="P6" s="39">
        <v>0.45400000000000001</v>
      </c>
      <c r="Q6" s="15">
        <f t="shared" si="1"/>
        <v>4409.2517117091729</v>
      </c>
      <c r="R6" s="15">
        <f t="shared" si="2"/>
        <v>1401559.8086124402</v>
      </c>
      <c r="S6" s="44">
        <f t="shared" si="3"/>
        <v>32.175385872645549</v>
      </c>
      <c r="T6" s="39">
        <v>575</v>
      </c>
      <c r="U6" s="5" t="s">
        <v>44</v>
      </c>
      <c r="V6" t="s">
        <v>58</v>
      </c>
      <c r="W6" t="s">
        <v>59</v>
      </c>
      <c r="X6" t="s">
        <v>39</v>
      </c>
      <c r="Y6">
        <v>0</v>
      </c>
      <c r="Z6">
        <v>1</v>
      </c>
      <c r="AA6" s="6">
        <v>44932</v>
      </c>
      <c r="AC6" s="7" t="s">
        <v>47</v>
      </c>
      <c r="AD6" t="s">
        <v>39</v>
      </c>
    </row>
    <row r="7" spans="1:64" ht="15.75" thickBot="1" x14ac:dyDescent="0.3">
      <c r="A7" t="s">
        <v>60</v>
      </c>
      <c r="B7" t="s">
        <v>61</v>
      </c>
      <c r="C7" s="25">
        <v>44327</v>
      </c>
      <c r="D7" s="15">
        <v>1680000</v>
      </c>
      <c r="E7" t="s">
        <v>62</v>
      </c>
      <c r="F7" t="s">
        <v>50</v>
      </c>
      <c r="G7" s="15">
        <v>1680000</v>
      </c>
      <c r="H7" s="15">
        <v>962200</v>
      </c>
      <c r="I7" s="20">
        <f t="shared" si="0"/>
        <v>57.273809523809526</v>
      </c>
      <c r="J7" s="15">
        <v>1924450</v>
      </c>
      <c r="K7" s="15">
        <f>G7-655615</f>
        <v>1024385</v>
      </c>
      <c r="L7" s="15">
        <v>1268835</v>
      </c>
      <c r="M7" s="30">
        <v>195.20532399999999</v>
      </c>
      <c r="N7" s="34">
        <v>100</v>
      </c>
      <c r="O7" s="39">
        <v>0.69899999999999995</v>
      </c>
      <c r="P7" s="39">
        <v>0.69899999999999995</v>
      </c>
      <c r="Q7" s="15">
        <f t="shared" si="1"/>
        <v>5247.7308457017289</v>
      </c>
      <c r="R7" s="15">
        <f t="shared" si="2"/>
        <v>1465500.7153075824</v>
      </c>
      <c r="S7" s="44">
        <f t="shared" si="3"/>
        <v>33.643267109907768</v>
      </c>
      <c r="T7" s="39">
        <v>304.5</v>
      </c>
      <c r="U7" s="5" t="s">
        <v>44</v>
      </c>
      <c r="V7" t="s">
        <v>63</v>
      </c>
      <c r="X7" t="s">
        <v>39</v>
      </c>
      <c r="Y7">
        <v>0</v>
      </c>
      <c r="Z7">
        <v>0</v>
      </c>
      <c r="AA7" s="6">
        <v>44935</v>
      </c>
      <c r="AC7" s="7" t="s">
        <v>47</v>
      </c>
      <c r="AD7" t="s">
        <v>39</v>
      </c>
    </row>
    <row r="8" spans="1:64" ht="15.75" thickTop="1" x14ac:dyDescent="0.25">
      <c r="A8" s="8"/>
      <c r="B8" s="8"/>
      <c r="C8" s="26" t="s">
        <v>64</v>
      </c>
      <c r="D8" s="16">
        <f>+SUM(D3:D7)</f>
        <v>8710000</v>
      </c>
      <c r="E8" s="8"/>
      <c r="F8" s="8"/>
      <c r="G8" s="16">
        <f>+SUM(G3:G7)</f>
        <v>8478032</v>
      </c>
      <c r="H8" s="16">
        <f>+SUM(H3:H7)</f>
        <v>4667300</v>
      </c>
      <c r="I8" s="21"/>
      <c r="J8" s="16">
        <f>+SUM(J3:J7)</f>
        <v>9334557</v>
      </c>
      <c r="K8" s="16">
        <f>+SUM(K3:K7)</f>
        <v>4167319</v>
      </c>
      <c r="L8" s="16">
        <f>+SUM(L3:L7)</f>
        <v>5448707</v>
      </c>
      <c r="M8" s="31">
        <f>+SUM(M3:M7)</f>
        <v>838.26276299999995</v>
      </c>
      <c r="N8" s="35"/>
      <c r="O8" s="40">
        <f>+SUM(O3:O7)</f>
        <v>2.6139999999999999</v>
      </c>
      <c r="P8" s="40">
        <f>+SUM(P3:P7)</f>
        <v>1.4630000000000001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64" x14ac:dyDescent="0.25">
      <c r="A9" s="10"/>
      <c r="B9" s="10"/>
      <c r="C9" s="27"/>
      <c r="D9" s="17"/>
      <c r="E9" s="10"/>
      <c r="F9" s="10"/>
      <c r="G9" s="17"/>
      <c r="H9" s="17" t="s">
        <v>65</v>
      </c>
      <c r="I9" s="22">
        <f>H8/G8*100</f>
        <v>55.051691241552284</v>
      </c>
      <c r="J9" s="17"/>
      <c r="K9" s="17"/>
      <c r="L9" s="17" t="s">
        <v>66</v>
      </c>
      <c r="M9" s="32"/>
      <c r="N9" s="36"/>
      <c r="O9" s="41" t="s">
        <v>66</v>
      </c>
      <c r="P9" s="41"/>
      <c r="Q9" s="17"/>
      <c r="R9" s="17" t="s">
        <v>66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64" x14ac:dyDescent="0.25">
      <c r="A10" s="12"/>
      <c r="B10" s="12"/>
      <c r="C10" s="28"/>
      <c r="D10" s="18"/>
      <c r="E10" s="12"/>
      <c r="F10" s="12"/>
      <c r="G10" s="18"/>
      <c r="H10" s="18" t="s">
        <v>67</v>
      </c>
      <c r="I10" s="23">
        <f>STDEV(I3:I7)</f>
        <v>10.975299856739895</v>
      </c>
      <c r="J10" s="18"/>
      <c r="K10" s="18"/>
      <c r="L10" s="18" t="s">
        <v>68</v>
      </c>
      <c r="M10" s="48">
        <f>K8/M8</f>
        <v>4971.3755446870546</v>
      </c>
      <c r="N10" s="37"/>
      <c r="O10" s="42" t="s">
        <v>69</v>
      </c>
      <c r="P10" s="42">
        <f>K8/O8</f>
        <v>1594230.6809487375</v>
      </c>
      <c r="Q10" s="18"/>
      <c r="R10" s="18" t="s">
        <v>70</v>
      </c>
      <c r="S10" s="47">
        <f>K8/O8/43560</f>
        <v>36.59850048091684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2" spans="1:64" x14ac:dyDescent="0.25">
      <c r="K12" s="49"/>
      <c r="L12" s="51" t="s">
        <v>72</v>
      </c>
      <c r="M12" s="50">
        <v>4950</v>
      </c>
    </row>
    <row r="20" spans="1:30" s="52" customFormat="1" x14ac:dyDescent="0.25">
      <c r="A20" s="52" t="s">
        <v>71</v>
      </c>
    </row>
    <row r="21" spans="1:30" x14ac:dyDescent="0.25">
      <c r="A21" t="s">
        <v>41</v>
      </c>
      <c r="B21" t="s">
        <v>42</v>
      </c>
      <c r="C21" s="25">
        <v>44641</v>
      </c>
      <c r="D21" s="15">
        <v>2800000</v>
      </c>
      <c r="E21" t="s">
        <v>43</v>
      </c>
      <c r="F21" t="s">
        <v>35</v>
      </c>
      <c r="G21" s="15">
        <v>2800000</v>
      </c>
      <c r="H21" s="15">
        <v>1393400</v>
      </c>
      <c r="I21" s="20">
        <f t="shared" ref="I21" si="4">H21/G21*100</f>
        <v>49.76428571428572</v>
      </c>
      <c r="J21" s="15">
        <v>2786657</v>
      </c>
      <c r="K21" s="15">
        <f>G21-1304006</f>
        <v>1495994</v>
      </c>
      <c r="L21" s="15">
        <v>1482651</v>
      </c>
      <c r="M21" s="30">
        <v>456.20028500000001</v>
      </c>
      <c r="N21" s="34">
        <v>608.78999299999998</v>
      </c>
      <c r="O21" s="39">
        <v>2.5030000000000001</v>
      </c>
      <c r="P21" s="39">
        <v>1.1950000000000001</v>
      </c>
      <c r="Q21" s="15">
        <f t="shared" ref="Q21" si="5">K21/M21</f>
        <v>3279.2482801715041</v>
      </c>
      <c r="R21" s="15">
        <f t="shared" ref="R21" si="6">K21/O21</f>
        <v>597680.38353975222</v>
      </c>
      <c r="S21" s="44">
        <f t="shared" ref="S21" si="7">K21/O21/43560</f>
        <v>13.720853616615065</v>
      </c>
      <c r="T21" s="39">
        <v>403.06</v>
      </c>
      <c r="U21" s="5" t="s">
        <v>44</v>
      </c>
      <c r="V21" t="s">
        <v>45</v>
      </c>
      <c r="W21" t="s">
        <v>46</v>
      </c>
      <c r="X21" t="s">
        <v>39</v>
      </c>
      <c r="Y21">
        <v>0</v>
      </c>
      <c r="Z21">
        <v>0</v>
      </c>
      <c r="AA21" s="6">
        <v>44914</v>
      </c>
      <c r="AC21" s="7" t="s">
        <v>47</v>
      </c>
      <c r="AD21" t="s">
        <v>39</v>
      </c>
    </row>
  </sheetData>
  <mergeCells count="2">
    <mergeCell ref="A20:XFD20"/>
    <mergeCell ref="A1:AF1"/>
  </mergeCells>
  <conditionalFormatting sqref="A3:AF7">
    <cfRule type="expression" dxfId="5" priority="7" stopIfTrue="1">
      <formula>MOD(ROW(),4)&gt;1</formula>
    </cfRule>
    <cfRule type="expression" dxfId="4" priority="8" stopIfTrue="1">
      <formula>MOD(ROW(),4)&lt;2</formula>
    </cfRule>
  </conditionalFormatting>
  <conditionalFormatting sqref="A5:AF5">
    <cfRule type="expression" dxfId="3" priority="5" stopIfTrue="1">
      <formula>MOD(ROW(),4)&gt;1</formula>
    </cfRule>
    <cfRule type="expression" dxfId="2" priority="6" stopIfTrue="1">
      <formula>MOD(ROW(),4)&lt;2</formula>
    </cfRule>
  </conditionalFormatting>
  <conditionalFormatting sqref="A21:AF2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 WATERFRONT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2023-03-14T12:49:38Z</cp:lastPrinted>
  <dcterms:created xsi:type="dcterms:W3CDTF">2023-02-08T18:03:38Z</dcterms:created>
  <dcterms:modified xsi:type="dcterms:W3CDTF">2023-03-14T12:55:30Z</dcterms:modified>
</cp:coreProperties>
</file>