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D9B326E9-70C5-4E57-AF1C-54207EC6F12D}" xr6:coauthVersionLast="47" xr6:coauthVersionMax="47" xr10:uidLastSave="{00000000-0000-0000-0000-000000000000}"/>
  <bookViews>
    <workbookView xWindow="-120" yWindow="-120" windowWidth="29040" windowHeight="15840" activeTab="1" xr2:uid="{AAB3CADA-7164-4C9A-9134-A459DF7AC8F1}"/>
  </bookViews>
  <sheets>
    <sheet name="Land Analysis" sheetId="2" r:id="rId1"/>
    <sheet name="Land Analysis (2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3" l="1"/>
  <c r="P4" i="3"/>
  <c r="O4" i="3"/>
  <c r="M4" i="3"/>
  <c r="L4" i="3"/>
  <c r="J4" i="3"/>
  <c r="H4" i="3"/>
  <c r="G4" i="3"/>
  <c r="D4" i="3"/>
  <c r="I6" i="3"/>
  <c r="S3" i="3"/>
  <c r="Q3" i="3"/>
  <c r="R3" i="3"/>
  <c r="I3" i="3"/>
  <c r="I3" i="2"/>
  <c r="K3" i="2"/>
  <c r="Q3" i="2" s="1"/>
  <c r="R3" i="2"/>
  <c r="S3" i="2"/>
  <c r="I4" i="2"/>
  <c r="K4" i="2"/>
  <c r="Q4" i="2" s="1"/>
  <c r="I5" i="2"/>
  <c r="K5" i="2"/>
  <c r="Q5" i="2" s="1"/>
  <c r="I6" i="2"/>
  <c r="K6" i="2"/>
  <c r="S6" i="2" s="1"/>
  <c r="D7" i="2"/>
  <c r="G7" i="2"/>
  <c r="H7" i="2"/>
  <c r="I8" i="2" s="1"/>
  <c r="J7" i="2"/>
  <c r="L7" i="2"/>
  <c r="M7" i="2"/>
  <c r="O7" i="2"/>
  <c r="P7" i="2"/>
  <c r="I5" i="3" l="1"/>
  <c r="K4" i="3"/>
  <c r="S6" i="3" s="1"/>
  <c r="K12" i="2"/>
  <c r="I9" i="2"/>
  <c r="R6" i="2"/>
  <c r="Q6" i="2"/>
  <c r="M6" i="3"/>
  <c r="K7" i="2"/>
  <c r="S5" i="2"/>
  <c r="R5" i="2"/>
  <c r="R4" i="2"/>
  <c r="S4" i="2"/>
  <c r="P6" i="3" l="1"/>
  <c r="M9" i="2"/>
  <c r="P9" i="2"/>
  <c r="S9" i="2"/>
</calcChain>
</file>

<file path=xl/sharedStrings.xml><?xml version="1.0" encoding="utf-8"?>
<sst xmlns="http://schemas.openxmlformats.org/spreadsheetml/2006/main" count="131" uniqueCount="61">
  <si>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</si>
  <si>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</si>
  <si>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</si>
  <si>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</si>
  <si>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</si>
  <si>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</si>
  <si>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</si>
  <si>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</si>
  <si>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</si>
  <si>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</si>
  <si>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</si>
  <si>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</si>
  <si>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</si>
  <si>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</si>
  <si>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</si>
  <si>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</si>
  <si>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</si>
  <si>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</si>
  <si>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</si>
  <si>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</si>
  <si>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</si>
  <si>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</si>
  <si>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</si>
  <si>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</si>
  <si>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</si>
  <si>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</si>
  <si>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</si>
  <si>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</si>
  <si>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</si>
  <si>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</si>
  <si>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</si>
  <si>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</si>
  <si>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57-080-033-00</t>
  </si>
  <si>
    <t>987 LAKE</t>
  </si>
  <si>
    <t>WD</t>
  </si>
  <si>
    <t>03-ARM'S LENGTH</t>
  </si>
  <si>
    <t>BTSLP</t>
  </si>
  <si>
    <t>4686/444</t>
  </si>
  <si>
    <t>BOAT SLIP</t>
  </si>
  <si>
    <t>407</t>
  </si>
  <si>
    <t>57-835-005-00</t>
  </si>
  <si>
    <t>BOAT SLIP - SERGEANT</t>
  </si>
  <si>
    <t>4606/254</t>
  </si>
  <si>
    <t>NOT INSPECTED</t>
  </si>
  <si>
    <t>57-835-010-00</t>
  </si>
  <si>
    <t>4680/266</t>
  </si>
  <si>
    <t>57-835-017-00</t>
  </si>
  <si>
    <t>4476/637</t>
  </si>
  <si>
    <t>57-835-025-00</t>
  </si>
  <si>
    <t>4586/783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</si>
  <si>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</si>
  <si>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</si>
  <si>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</si>
  <si>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</si>
  <si>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</si>
  <si>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</si>
  <si>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</si>
  <si>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Average Site Value</t>
  </si>
  <si>
    <t>Concluded Site Value</t>
  </si>
  <si>
    <t>LAND TABLE BTSLP BOAT SLIP (SARGENT)</t>
  </si>
  <si>
    <t>LAND TABLE BOAT SLIP (BTSLP) LAND E 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</si>
</sst>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164" fontId="0" fillId="4" borderId="0" xfId="0" applyNumberFormat="1" applyFill="1" applyAlignment="1">
      <alignment horizontal="right"/>
    </xf>
    <xf numFmtId="6" fontId="0" fillId="4" borderId="0" xfId="0" applyNumberFormat="1" applyFill="1" applyAlignment="1">
      <alignment horizontal="right"/>
    </xf>
    <xf numFmtId="0" fontId="1" fillId="2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D725D-2862-4A38-BDA0-E1C54E64E39C}">
  <dimension ref="A1:BL13"/>
  <sheetViews>
    <sheetView workbookViewId="0">
      <selection activeCell="K27" sqref="K27"/>
    </sheetView>
  </sheetViews>
  <sheetFormatPr defaultRowHeight="15" x14ac:dyDescent="0.25"/>
  <cols>
    <col min="1" max="1" width="14.28515625" bestFit="1" customWidth="1"/>
    <col min="2" max="2" width="20.85546875" bestFit="1" customWidth="1"/>
    <col min="3" max="3" width="9.28515625" style="25" bestFit="1" customWidth="1"/>
    <col min="4" max="4" width="9.5703125" style="15" bestFit="1" customWidth="1"/>
    <col min="5" max="5" width="5.5703125" bestFit="1" customWidth="1"/>
    <col min="6" max="6" width="16.7109375" bestFit="1" customWidth="1"/>
    <col min="7" max="7" width="10.14062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10.425781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2" width="12.42578125" bestFit="1" customWidth="1"/>
  </cols>
  <sheetData>
    <row r="1" spans="1:64" x14ac:dyDescent="0.25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40</v>
      </c>
      <c r="B3" t="s">
        <v>41</v>
      </c>
      <c r="C3" s="25">
        <v>44299</v>
      </c>
      <c r="D3" s="15">
        <v>40000</v>
      </c>
      <c r="E3" t="s">
        <v>34</v>
      </c>
      <c r="F3" t="s">
        <v>35</v>
      </c>
      <c r="G3" s="15">
        <v>40000</v>
      </c>
      <c r="H3" s="15">
        <v>26100</v>
      </c>
      <c r="I3" s="20">
        <f>H3/G3*100</f>
        <v>65.25</v>
      </c>
      <c r="J3" s="15">
        <v>52282</v>
      </c>
      <c r="K3" s="15">
        <f>G3-0</f>
        <v>40000</v>
      </c>
      <c r="L3" s="15">
        <v>40000</v>
      </c>
      <c r="M3" s="30">
        <v>0</v>
      </c>
      <c r="N3" s="34">
        <v>0</v>
      </c>
      <c r="O3" s="39">
        <v>0</v>
      </c>
      <c r="P3" s="39">
        <v>0</v>
      </c>
      <c r="Q3" s="15" t="e">
        <f>K3/M3</f>
        <v>#DIV/0!</v>
      </c>
      <c r="R3" s="15" t="e">
        <f>K3/O3</f>
        <v>#DIV/0!</v>
      </c>
      <c r="S3" s="44" t="e">
        <f>K3/O3/43560</f>
        <v>#DIV/0!</v>
      </c>
      <c r="T3" s="39">
        <v>0</v>
      </c>
      <c r="U3" s="5" t="s">
        <v>36</v>
      </c>
      <c r="V3" t="s">
        <v>42</v>
      </c>
      <c r="X3" t="s">
        <v>38</v>
      </c>
      <c r="Y3">
        <v>0</v>
      </c>
      <c r="Z3">
        <v>0</v>
      </c>
      <c r="AA3" t="s">
        <v>43</v>
      </c>
      <c r="AC3" s="7" t="s">
        <v>39</v>
      </c>
    </row>
    <row r="4" spans="1:64" x14ac:dyDescent="0.25">
      <c r="A4" t="s">
        <v>44</v>
      </c>
      <c r="B4" t="s">
        <v>41</v>
      </c>
      <c r="C4" s="25">
        <v>44469</v>
      </c>
      <c r="D4" s="15">
        <v>40000</v>
      </c>
      <c r="E4" t="s">
        <v>34</v>
      </c>
      <c r="F4" t="s">
        <v>35</v>
      </c>
      <c r="G4" s="15">
        <v>40000</v>
      </c>
      <c r="H4" s="15">
        <v>30000</v>
      </c>
      <c r="I4" s="20">
        <f>H4/G4*100</f>
        <v>75</v>
      </c>
      <c r="J4" s="15">
        <v>60025</v>
      </c>
      <c r="K4" s="15">
        <f>G4-0</f>
        <v>40000</v>
      </c>
      <c r="L4" s="15">
        <v>40000</v>
      </c>
      <c r="M4" s="30">
        <v>0</v>
      </c>
      <c r="N4" s="34">
        <v>0</v>
      </c>
      <c r="O4" s="39">
        <v>0</v>
      </c>
      <c r="P4" s="39">
        <v>0</v>
      </c>
      <c r="Q4" s="15" t="e">
        <f>K4/M4</f>
        <v>#DIV/0!</v>
      </c>
      <c r="R4" s="15" t="e">
        <f>K4/O4</f>
        <v>#DIV/0!</v>
      </c>
      <c r="S4" s="44" t="e">
        <f>K4/O4/43560</f>
        <v>#DIV/0!</v>
      </c>
      <c r="T4" s="39">
        <v>0</v>
      </c>
      <c r="U4" s="5" t="s">
        <v>36</v>
      </c>
      <c r="V4" t="s">
        <v>45</v>
      </c>
      <c r="X4" t="s">
        <v>38</v>
      </c>
      <c r="Y4">
        <v>0</v>
      </c>
      <c r="Z4">
        <v>0</v>
      </c>
      <c r="AA4" t="s">
        <v>43</v>
      </c>
      <c r="AC4" s="7" t="s">
        <v>39</v>
      </c>
    </row>
    <row r="5" spans="1:64" x14ac:dyDescent="0.25">
      <c r="A5" t="s">
        <v>46</v>
      </c>
      <c r="B5" t="s">
        <v>41</v>
      </c>
      <c r="C5" s="25">
        <v>43986</v>
      </c>
      <c r="D5" s="15">
        <v>50000</v>
      </c>
      <c r="E5" t="s">
        <v>34</v>
      </c>
      <c r="F5" t="s">
        <v>35</v>
      </c>
      <c r="G5" s="15">
        <v>50000</v>
      </c>
      <c r="H5" s="15">
        <v>29200</v>
      </c>
      <c r="I5" s="20">
        <f>H5/G5*100</f>
        <v>58.4</v>
      </c>
      <c r="J5" s="15">
        <v>58423</v>
      </c>
      <c r="K5" s="15">
        <f>G5-0</f>
        <v>50000</v>
      </c>
      <c r="L5" s="15">
        <v>40000</v>
      </c>
      <c r="M5" s="30">
        <v>0</v>
      </c>
      <c r="N5" s="34">
        <v>0</v>
      </c>
      <c r="O5" s="39">
        <v>0</v>
      </c>
      <c r="P5" s="39">
        <v>0</v>
      </c>
      <c r="Q5" s="15" t="e">
        <f>K5/M5</f>
        <v>#DIV/0!</v>
      </c>
      <c r="R5" s="15" t="e">
        <f>K5/O5</f>
        <v>#DIV/0!</v>
      </c>
      <c r="S5" s="44" t="e">
        <f>K5/O5/43560</f>
        <v>#DIV/0!</v>
      </c>
      <c r="T5" s="39">
        <v>0</v>
      </c>
      <c r="U5" s="5" t="s">
        <v>36</v>
      </c>
      <c r="V5" t="s">
        <v>47</v>
      </c>
      <c r="X5" t="s">
        <v>38</v>
      </c>
      <c r="Y5">
        <v>0</v>
      </c>
      <c r="Z5">
        <v>0</v>
      </c>
      <c r="AA5" t="s">
        <v>43</v>
      </c>
      <c r="AC5" s="7" t="s">
        <v>39</v>
      </c>
    </row>
    <row r="6" spans="1:64" ht="15.75" thickBot="1" x14ac:dyDescent="0.3">
      <c r="A6" t="s">
        <v>48</v>
      </c>
      <c r="B6" t="s">
        <v>41</v>
      </c>
      <c r="C6" s="25">
        <v>44258</v>
      </c>
      <c r="D6" s="15">
        <v>40000</v>
      </c>
      <c r="E6" t="s">
        <v>34</v>
      </c>
      <c r="F6" t="s">
        <v>35</v>
      </c>
      <c r="G6" s="15">
        <v>40000</v>
      </c>
      <c r="H6" s="15">
        <v>31700</v>
      </c>
      <c r="I6" s="20">
        <f>H6/G6*100</f>
        <v>79.25</v>
      </c>
      <c r="J6" s="15">
        <v>63362</v>
      </c>
      <c r="K6" s="15">
        <f>G6-0</f>
        <v>40000</v>
      </c>
      <c r="L6" s="15">
        <v>40000</v>
      </c>
      <c r="M6" s="30">
        <v>0</v>
      </c>
      <c r="N6" s="34">
        <v>0</v>
      </c>
      <c r="O6" s="39">
        <v>0</v>
      </c>
      <c r="P6" s="39">
        <v>0</v>
      </c>
      <c r="Q6" s="15" t="e">
        <f>K6/M6</f>
        <v>#DIV/0!</v>
      </c>
      <c r="R6" s="15" t="e">
        <f>K6/O6</f>
        <v>#DIV/0!</v>
      </c>
      <c r="S6" s="44" t="e">
        <f>K6/O6/43560</f>
        <v>#DIV/0!</v>
      </c>
      <c r="T6" s="39">
        <v>0</v>
      </c>
      <c r="U6" s="5" t="s">
        <v>36</v>
      </c>
      <c r="V6" t="s">
        <v>49</v>
      </c>
      <c r="X6" t="s">
        <v>38</v>
      </c>
      <c r="Y6">
        <v>0</v>
      </c>
      <c r="Z6">
        <v>0</v>
      </c>
      <c r="AA6" t="s">
        <v>43</v>
      </c>
      <c r="AC6" s="7" t="s">
        <v>39</v>
      </c>
    </row>
    <row r="7" spans="1:64" ht="15.75" thickTop="1" x14ac:dyDescent="0.25">
      <c r="A7" s="8"/>
      <c r="B7" s="8"/>
      <c r="C7" s="26" t="s">
        <v>50</v>
      </c>
      <c r="D7" s="16">
        <f>+SUM(D3:D6)</f>
        <v>170000</v>
      </c>
      <c r="E7" s="8"/>
      <c r="F7" s="8"/>
      <c r="G7" s="16">
        <f>+SUM(G3:G6)</f>
        <v>170000</v>
      </c>
      <c r="H7" s="16">
        <f>+SUM(H3:H6)</f>
        <v>117000</v>
      </c>
      <c r="I7" s="21"/>
      <c r="J7" s="16">
        <f>+SUM(J3:J6)</f>
        <v>234092</v>
      </c>
      <c r="K7" s="16">
        <f>+SUM(K3:K6)</f>
        <v>170000</v>
      </c>
      <c r="L7" s="16">
        <f>+SUM(L3:L6)</f>
        <v>160000</v>
      </c>
      <c r="M7" s="31">
        <f>+SUM(M3:M6)</f>
        <v>0</v>
      </c>
      <c r="N7" s="35"/>
      <c r="O7" s="40">
        <f>+SUM(O3:O6)</f>
        <v>0</v>
      </c>
      <c r="P7" s="40">
        <f>+SUM(P3:P6)</f>
        <v>0</v>
      </c>
      <c r="Q7" s="16"/>
      <c r="R7" s="16"/>
      <c r="S7" s="45"/>
      <c r="T7" s="40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64" x14ac:dyDescent="0.25">
      <c r="A8" s="10"/>
      <c r="B8" s="10"/>
      <c r="C8" s="27"/>
      <c r="D8" s="17"/>
      <c r="E8" s="10"/>
      <c r="F8" s="10"/>
      <c r="G8" s="17"/>
      <c r="H8" s="17" t="s">
        <v>51</v>
      </c>
      <c r="I8" s="22">
        <f>H7/G7*100</f>
        <v>68.82352941176471</v>
      </c>
      <c r="J8" s="17"/>
      <c r="K8" s="17"/>
      <c r="L8" s="17" t="s">
        <v>52</v>
      </c>
      <c r="M8" s="32"/>
      <c r="N8" s="36"/>
      <c r="O8" s="41" t="s">
        <v>52</v>
      </c>
      <c r="P8" s="41"/>
      <c r="Q8" s="17"/>
      <c r="R8" s="17" t="s">
        <v>52</v>
      </c>
      <c r="S8" s="46"/>
      <c r="T8" s="4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64" x14ac:dyDescent="0.25">
      <c r="A9" s="12"/>
      <c r="B9" s="12"/>
      <c r="C9" s="28"/>
      <c r="D9" s="18"/>
      <c r="E9" s="12"/>
      <c r="F9" s="12"/>
      <c r="G9" s="18"/>
      <c r="H9" s="18" t="s">
        <v>53</v>
      </c>
      <c r="I9" s="23">
        <f>STDEV(I3:I6)</f>
        <v>9.4266024278810807</v>
      </c>
      <c r="J9" s="18"/>
      <c r="K9" s="18"/>
      <c r="L9" s="18" t="s">
        <v>54</v>
      </c>
      <c r="M9" s="48" t="e">
        <f>K7/M7</f>
        <v>#DIV/0!</v>
      </c>
      <c r="N9" s="37"/>
      <c r="O9" s="42" t="s">
        <v>55</v>
      </c>
      <c r="P9" s="42" t="e">
        <f>K7/O7</f>
        <v>#DIV/0!</v>
      </c>
      <c r="Q9" s="18"/>
      <c r="R9" s="18" t="s">
        <v>56</v>
      </c>
      <c r="S9" s="47" t="e">
        <f>K7/O7/43560</f>
        <v>#DIV/0!</v>
      </c>
      <c r="T9" s="42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2" spans="1:64" x14ac:dyDescent="0.25">
      <c r="I12" s="49"/>
      <c r="J12" s="50" t="s">
        <v>57</v>
      </c>
      <c r="K12" s="15">
        <f>AVERAGE(K3:K6)</f>
        <v>42500</v>
      </c>
    </row>
    <row r="13" spans="1:64" x14ac:dyDescent="0.25">
      <c r="I13" s="51"/>
      <c r="J13" s="52" t="s">
        <v>58</v>
      </c>
      <c r="K13" s="52">
        <v>42500</v>
      </c>
    </row>
  </sheetData>
  <mergeCells count="1">
    <mergeCell ref="A1:AF1"/>
  </mergeCells>
  <conditionalFormatting sqref="A3:AF6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79990-B291-48D6-929D-7C7F29E3328C}">
  <dimension ref="A1:BL8"/>
  <sheetViews>
    <sheetView tabSelected="1" view="pageBreakPreview" topLeftCell="K1" zoomScaleNormal="100" zoomScaleSheetLayoutView="100" workbookViewId="0">
      <selection activeCell="F18" sqref="F18"/>
    </sheetView>
  </sheetViews>
  <sheetFormatPr defaultRowHeight="15" x14ac:dyDescent="0.25"/>
  <cols>
    <col min="1" max="1" width="14.28515625" bestFit="1" customWidth="1"/>
    <col min="2" max="2" width="20.85546875" bestFit="1" customWidth="1"/>
    <col min="3" max="3" width="9.28515625" style="25" bestFit="1" customWidth="1"/>
    <col min="4" max="4" width="9.5703125" style="15" bestFit="1" customWidth="1"/>
    <col min="5" max="5" width="5.5703125" bestFit="1" customWidth="1"/>
    <col min="6" max="6" width="20.85546875" bestFit="1" customWidth="1"/>
    <col min="7" max="7" width="10.14062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10.425781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2" width="12.42578125" bestFit="1" customWidth="1"/>
  </cols>
  <sheetData>
    <row r="1" spans="1:64" x14ac:dyDescent="0.2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64" x14ac:dyDescent="0.25">
      <c r="A2" s="53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 thickBot="1" x14ac:dyDescent="0.3">
      <c r="A3" t="s">
        <v>32</v>
      </c>
      <c r="B3" t="s">
        <v>33</v>
      </c>
      <c r="C3" s="25">
        <v>44488</v>
      </c>
      <c r="D3" s="15">
        <v>28500</v>
      </c>
      <c r="E3" t="s">
        <v>34</v>
      </c>
      <c r="F3" t="s">
        <v>35</v>
      </c>
      <c r="G3" s="15">
        <v>28500</v>
      </c>
      <c r="H3" s="15">
        <v>6100</v>
      </c>
      <c r="I3" s="20">
        <f>H3/G3*100</f>
        <v>21.403508771929825</v>
      </c>
      <c r="J3" s="15">
        <v>12104</v>
      </c>
      <c r="K3" s="15">
        <f>G3-6704</f>
        <v>21796</v>
      </c>
      <c r="L3" s="15">
        <v>5400</v>
      </c>
      <c r="M3" s="30">
        <v>0</v>
      </c>
      <c r="N3" s="34">
        <v>0</v>
      </c>
      <c r="O3" s="39">
        <v>0</v>
      </c>
      <c r="P3" s="39">
        <v>0</v>
      </c>
      <c r="Q3" s="15" t="e">
        <f>K3/M3</f>
        <v>#DIV/0!</v>
      </c>
      <c r="R3" s="15" t="e">
        <f>K3/O3</f>
        <v>#DIV/0!</v>
      </c>
      <c r="S3" s="44" t="e">
        <f>K3/O3/43560</f>
        <v>#DIV/0!</v>
      </c>
      <c r="T3" s="39">
        <v>0</v>
      </c>
      <c r="U3" s="5" t="s">
        <v>36</v>
      </c>
      <c r="V3" t="s">
        <v>37</v>
      </c>
      <c r="X3" t="s">
        <v>38</v>
      </c>
      <c r="Y3">
        <v>0</v>
      </c>
      <c r="Z3">
        <v>1</v>
      </c>
      <c r="AA3" s="6">
        <v>39941</v>
      </c>
      <c r="AC3" s="7" t="s">
        <v>39</v>
      </c>
      <c r="AL3" s="2"/>
      <c r="BC3" s="2"/>
      <c r="BE3" s="2"/>
    </row>
    <row r="4" spans="1:64" ht="15.75" thickTop="1" x14ac:dyDescent="0.25">
      <c r="A4" s="8"/>
      <c r="B4" s="8"/>
      <c r="C4" s="26" t="s">
        <v>50</v>
      </c>
      <c r="D4" s="16">
        <f>+SUM(D3:D3)</f>
        <v>28500</v>
      </c>
      <c r="E4" s="8"/>
      <c r="F4" s="8"/>
      <c r="G4" s="16">
        <f>+SUM(G3:G3)</f>
        <v>28500</v>
      </c>
      <c r="H4" s="16">
        <f>+SUM(H3:H3)</f>
        <v>6100</v>
      </c>
      <c r="I4" s="21"/>
      <c r="J4" s="16">
        <f>+SUM(J3:J3)</f>
        <v>12104</v>
      </c>
      <c r="K4" s="16">
        <f>+SUM(K3:K3)</f>
        <v>21796</v>
      </c>
      <c r="L4" s="16">
        <f>+SUM(L3:L3)</f>
        <v>5400</v>
      </c>
      <c r="M4" s="31">
        <f>+SUM(M3:M3)</f>
        <v>0</v>
      </c>
      <c r="N4" s="35"/>
      <c r="O4" s="40">
        <f>+SUM(O3:O3)</f>
        <v>0</v>
      </c>
      <c r="P4" s="40">
        <f>+SUM(P3:P3)</f>
        <v>0</v>
      </c>
      <c r="Q4" s="16"/>
      <c r="R4" s="16"/>
      <c r="S4" s="45"/>
      <c r="T4" s="40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4" x14ac:dyDescent="0.25">
      <c r="A5" s="10"/>
      <c r="B5" s="10"/>
      <c r="C5" s="27"/>
      <c r="D5" s="17"/>
      <c r="E5" s="10"/>
      <c r="F5" s="10"/>
      <c r="G5" s="17"/>
      <c r="H5" s="17" t="s">
        <v>51</v>
      </c>
      <c r="I5" s="22">
        <f>H4/G4*100</f>
        <v>21.403508771929825</v>
      </c>
      <c r="J5" s="17"/>
      <c r="K5" s="17"/>
      <c r="L5" s="17" t="s">
        <v>52</v>
      </c>
      <c r="M5" s="32"/>
      <c r="N5" s="36"/>
      <c r="O5" s="41" t="s">
        <v>52</v>
      </c>
      <c r="P5" s="41"/>
      <c r="Q5" s="17"/>
      <c r="R5" s="17" t="s">
        <v>52</v>
      </c>
      <c r="S5" s="46"/>
      <c r="T5" s="41"/>
      <c r="U5" s="11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64" x14ac:dyDescent="0.25">
      <c r="A6" s="12"/>
      <c r="B6" s="12"/>
      <c r="C6" s="28"/>
      <c r="D6" s="18"/>
      <c r="E6" s="12"/>
      <c r="F6" s="12"/>
      <c r="G6" s="18"/>
      <c r="H6" s="18" t="s">
        <v>53</v>
      </c>
      <c r="I6" s="23" t="e">
        <f>STDEV(I3:I3)</f>
        <v>#DIV/0!</v>
      </c>
      <c r="J6" s="18"/>
      <c r="K6" s="18"/>
      <c r="L6" s="18" t="s">
        <v>54</v>
      </c>
      <c r="M6" s="48" t="e">
        <f>K4/M4</f>
        <v>#DIV/0!</v>
      </c>
      <c r="N6" s="37"/>
      <c r="O6" s="42" t="s">
        <v>55</v>
      </c>
      <c r="P6" s="42" t="e">
        <f>K4/O4</f>
        <v>#DIV/0!</v>
      </c>
      <c r="Q6" s="18"/>
      <c r="R6" s="18" t="s">
        <v>56</v>
      </c>
      <c r="S6" s="47" t="e">
        <f>K4/O4/43560</f>
        <v>#DIV/0!</v>
      </c>
      <c r="T6" s="42"/>
      <c r="U6" s="1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8" spans="1:64" x14ac:dyDescent="0.25">
      <c r="I8" s="51"/>
      <c r="J8" s="52" t="s">
        <v>58</v>
      </c>
      <c r="K8" s="52">
        <v>21800</v>
      </c>
    </row>
  </sheetData>
  <mergeCells count="1">
    <mergeCell ref="A1:AF1"/>
  </mergeCells>
  <conditionalFormatting sqref="A3:AF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paperSize="5"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7EC6F47AB7D4FB8DD5CCDA30738C1" ma:contentTypeVersion="2" ma:contentTypeDescription="Create a new document." ma:contentTypeScope="" ma:versionID="af529b8d995a598a3d52f76a425d2525">
  <xsd:schema xmlns:xsd="http://www.w3.org/2001/XMLSchema" xmlns:xs="http://www.w3.org/2001/XMLSchema" xmlns:p="http://schemas.microsoft.com/office/2006/metadata/properties" xmlns:ns3="56897342-5640-424c-8e3a-5e28e6190f20" targetNamespace="http://schemas.microsoft.com/office/2006/metadata/properties" ma:root="true" ma:fieldsID="9100aa30b5da60b444dec5f1c1b61b51" ns3:_="">
    <xsd:import namespace="56897342-5640-424c-8e3a-5e28e6190f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97342-5640-424c-8e3a-5e28e6190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90B581-0BAE-46E8-ABC5-D1DDE5E64F8E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6897342-5640-424c-8e3a-5e28e6190f2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7C1EE8-C0DA-4340-938A-56EFA13C2A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E7D4AE-6910-41B5-9D52-B86BF45E7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897342-5640-424c-8e3a-5e28e6190f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Land Analysis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2023-03-14T12:48:20Z</cp:lastPrinted>
  <dcterms:created xsi:type="dcterms:W3CDTF">2023-02-09T13:05:36Z</dcterms:created>
  <dcterms:modified xsi:type="dcterms:W3CDTF">2023-03-14T12:48:35Z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0x01010078A7EC6F47AB7D4FB8DD5CCDA30738C1</vt:lpwstr>
  </property>
</Properties>
</file>