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86B0C90D-BFED-49C5-81DD-24F429CEE320}" xr6:coauthVersionLast="47" xr6:coauthVersionMax="47" xr10:uidLastSave="{00000000-0000-0000-0000-000000000000}"/>
  <bookViews>
    <workbookView xWindow="-120" yWindow="-120" windowWidth="29040" windowHeight="15840" xr2:uid="{2C86DCCF-48EF-4870-8688-BD05E45A0AA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N4" i="2" s="1"/>
  <c r="I5" i="2"/>
  <c r="L5" i="2"/>
  <c r="N5" i="2"/>
  <c r="P5" i="2"/>
  <c r="I8" i="2"/>
  <c r="L8" i="2"/>
  <c r="N8" i="2" s="1"/>
  <c r="I6" i="2"/>
  <c r="L6" i="2"/>
  <c r="P6" i="2" s="1"/>
  <c r="I7" i="2"/>
  <c r="L7" i="2"/>
  <c r="N7" i="2" s="1"/>
  <c r="I9" i="2"/>
  <c r="L9" i="2"/>
  <c r="N9" i="2" s="1"/>
  <c r="I10" i="2"/>
  <c r="L10" i="2"/>
  <c r="N10" i="2" s="1"/>
  <c r="I11" i="2"/>
  <c r="L11" i="2"/>
  <c r="P11" i="2" s="1"/>
  <c r="D12" i="2"/>
  <c r="G12" i="2"/>
  <c r="H12" i="2"/>
  <c r="J12" i="2"/>
  <c r="M12" i="2"/>
  <c r="P4" i="2" l="1"/>
  <c r="P3" i="2"/>
  <c r="I14" i="2"/>
  <c r="P8" i="2"/>
  <c r="P10" i="2"/>
  <c r="N11" i="2"/>
  <c r="I13" i="2"/>
  <c r="P7" i="2"/>
  <c r="N6" i="2"/>
  <c r="Q13" i="2"/>
  <c r="N14" i="2"/>
  <c r="P9" i="2"/>
  <c r="L12" i="2"/>
  <c r="N13" i="2" s="1"/>
  <c r="P12" i="2" l="1"/>
  <c r="R8" i="2"/>
  <c r="R3" i="2"/>
  <c r="R4" i="2"/>
  <c r="R5" i="2"/>
  <c r="R7" i="2"/>
  <c r="R11" i="2"/>
  <c r="R6" i="2"/>
  <c r="R10" i="2"/>
  <c r="R12" i="2"/>
  <c r="R9" i="2"/>
  <c r="Q14" i="2" l="1"/>
  <c r="S14" i="2" s="1"/>
</calcChain>
</file>

<file path=xl/sharedStrings.xml><?xml version="1.0" encoding="utf-8"?>
<sst xmlns="http://schemas.openxmlformats.org/spreadsheetml/2006/main" count="117" uniqueCount="57">
  <si>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</si>
  <si>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</si>
  <si>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</si>
  <si>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</si>
  <si>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</si>
  <si>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</si>
  <si>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</si>
  <si>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</si>
  <si>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</si>
  <si>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</si>
  <si>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</si>
  <si>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</si>
  <si>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</si>
  <si>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</si>
  <si>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</si>
  <si>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</si>
  <si>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</si>
  <si>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</si>
  <si>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</si>
  <si>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</si>
  <si>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</si>
  <si>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</si>
  <si>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</si>
  <si>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</si>
  <si>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</si>
  <si>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</si>
  <si>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</si>
  <si>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57-060-002-00</t>
  </si>
  <si>
    <t>455 CULVER</t>
  </si>
  <si>
    <t>WD</t>
  </si>
  <si>
    <t>03-ARM'S LENGTH</t>
  </si>
  <si>
    <t>060</t>
  </si>
  <si>
    <t>CONDO</t>
  </si>
  <si>
    <t>No</t>
  </si>
  <si>
    <t xml:space="preserve">  /  /    </t>
  </si>
  <si>
    <t>CONDO ABOVE AVG</t>
  </si>
  <si>
    <t>57-060-004-00</t>
  </si>
  <si>
    <t>PTA</t>
  </si>
  <si>
    <t>57-060-006-00</t>
  </si>
  <si>
    <t>57-830-003-00</t>
  </si>
  <si>
    <t>555 LAKE</t>
  </si>
  <si>
    <t>SSHRS</t>
  </si>
  <si>
    <t>SAUGATUCK SHORES CONDO</t>
  </si>
  <si>
    <t>57-830-006-00</t>
  </si>
  <si>
    <t>57-830-007-00</t>
  </si>
  <si>
    <t>57-830-008-00</t>
  </si>
  <si>
    <t>57-830-012-00</t>
  </si>
  <si>
    <t>57-830-016-00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</si>
  <si>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</si>
  <si>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</si>
  <si>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</si>
  <si>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</si>
  <si>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</si>
  <si>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</si>
  <si>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</si>
  <si>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</si>
  <si>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SSHRS SAUGATUCK SHORES CONDO &amp; VHMC VILLAGE HILL MANOR CONDO &amp; 060 BRIDGES OF SAUGATUCK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</si>
</sst>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B1C5-1173-420C-92EA-EEA00993AFA7}">
  <dimension ref="A1:BL14"/>
  <sheetViews>
    <sheetView tabSelected="1" view="pageBreakPreview" topLeftCell="J1" zoomScaleNormal="100" zoomScaleSheetLayoutView="100" workbookViewId="0">
      <selection activeCell="L16" sqref="L16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</cols>
  <sheetData>
    <row r="1" spans="1:64" x14ac:dyDescent="0.2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44070</v>
      </c>
      <c r="D3" s="7">
        <v>564000</v>
      </c>
      <c r="E3" t="s">
        <v>29</v>
      </c>
      <c r="F3" t="s">
        <v>30</v>
      </c>
      <c r="G3" s="7">
        <v>564000</v>
      </c>
      <c r="H3" s="7">
        <v>286000</v>
      </c>
      <c r="I3" s="12">
        <f t="shared" ref="I3:I11" si="0">H3/G3*100</f>
        <v>50.709219858156033</v>
      </c>
      <c r="J3" s="7">
        <v>572084</v>
      </c>
      <c r="K3" s="7">
        <v>63900</v>
      </c>
      <c r="L3" s="7">
        <f t="shared" ref="L3:L11" si="1">G3-K3</f>
        <v>500100</v>
      </c>
      <c r="M3" s="7">
        <v>261277.125</v>
      </c>
      <c r="N3" s="22">
        <f t="shared" ref="N3:N11" si="2">L3/M3</f>
        <v>1.9140596406975927</v>
      </c>
      <c r="O3" s="26">
        <v>1675</v>
      </c>
      <c r="P3" s="31">
        <f t="shared" ref="P3:P11" si="3">L3/O3</f>
        <v>298.56716417910445</v>
      </c>
      <c r="Q3" s="36" t="s">
        <v>31</v>
      </c>
      <c r="R3" s="41">
        <f>ABS(N14-N3)*100</f>
        <v>0.52700117141433189</v>
      </c>
      <c r="S3" t="s">
        <v>32</v>
      </c>
      <c r="U3" s="7">
        <v>63900</v>
      </c>
      <c r="V3" t="s">
        <v>33</v>
      </c>
      <c r="W3" s="17" t="s">
        <v>34</v>
      </c>
      <c r="Y3" t="s">
        <v>35</v>
      </c>
      <c r="Z3">
        <v>407</v>
      </c>
      <c r="AA3">
        <v>85</v>
      </c>
      <c r="AL3" s="2"/>
      <c r="BC3" s="2"/>
      <c r="BE3" s="2"/>
    </row>
    <row r="4" spans="1:64" x14ac:dyDescent="0.25">
      <c r="A4" t="s">
        <v>36</v>
      </c>
      <c r="B4" t="s">
        <v>28</v>
      </c>
      <c r="C4" s="17">
        <v>44519</v>
      </c>
      <c r="D4" s="7">
        <v>748500</v>
      </c>
      <c r="E4" t="s">
        <v>37</v>
      </c>
      <c r="F4" t="s">
        <v>30</v>
      </c>
      <c r="G4" s="7">
        <v>748500</v>
      </c>
      <c r="H4" s="7">
        <v>310500</v>
      </c>
      <c r="I4" s="12">
        <f t="shared" si="0"/>
        <v>41.482965931863731</v>
      </c>
      <c r="J4" s="7">
        <v>620962</v>
      </c>
      <c r="K4" s="7">
        <v>63900</v>
      </c>
      <c r="L4" s="7">
        <f t="shared" si="1"/>
        <v>684600</v>
      </c>
      <c r="M4" s="7">
        <v>286407.1875</v>
      </c>
      <c r="N4" s="22">
        <f t="shared" si="2"/>
        <v>2.3903031413972458</v>
      </c>
      <c r="O4" s="26">
        <v>1675</v>
      </c>
      <c r="P4" s="31">
        <f t="shared" si="3"/>
        <v>408.71641791044777</v>
      </c>
      <c r="Q4" s="36" t="s">
        <v>31</v>
      </c>
      <c r="R4" s="41">
        <f>ABS(N14-N4)*100</f>
        <v>47.097348898550976</v>
      </c>
      <c r="S4" t="s">
        <v>32</v>
      </c>
      <c r="U4" s="7">
        <v>63900</v>
      </c>
      <c r="V4" t="s">
        <v>33</v>
      </c>
      <c r="W4" s="17" t="s">
        <v>34</v>
      </c>
      <c r="Y4" t="s">
        <v>35</v>
      </c>
      <c r="Z4">
        <v>407</v>
      </c>
      <c r="AA4">
        <v>85</v>
      </c>
    </row>
    <row r="5" spans="1:64" x14ac:dyDescent="0.25">
      <c r="A5" t="s">
        <v>38</v>
      </c>
      <c r="B5" t="s">
        <v>28</v>
      </c>
      <c r="C5" s="17">
        <v>44062</v>
      </c>
      <c r="D5" s="7">
        <v>395000</v>
      </c>
      <c r="E5" t="s">
        <v>29</v>
      </c>
      <c r="F5" t="s">
        <v>30</v>
      </c>
      <c r="G5" s="7">
        <v>395000</v>
      </c>
      <c r="H5" s="7">
        <v>206300</v>
      </c>
      <c r="I5" s="12">
        <f t="shared" si="0"/>
        <v>52.227848101265828</v>
      </c>
      <c r="J5" s="7">
        <v>412588</v>
      </c>
      <c r="K5" s="7">
        <v>63900</v>
      </c>
      <c r="L5" s="7">
        <f t="shared" si="1"/>
        <v>331100</v>
      </c>
      <c r="M5" s="7">
        <v>179274.03125</v>
      </c>
      <c r="N5" s="22">
        <f t="shared" si="2"/>
        <v>1.8468932599517254</v>
      </c>
      <c r="O5" s="26">
        <v>1386</v>
      </c>
      <c r="P5" s="31">
        <f t="shared" si="3"/>
        <v>238.88888888888889</v>
      </c>
      <c r="Q5" s="36" t="s">
        <v>31</v>
      </c>
      <c r="R5" s="41">
        <f>ABS(N14-N5)*100</f>
        <v>7.2436392460010657</v>
      </c>
      <c r="S5" t="s">
        <v>32</v>
      </c>
      <c r="U5" s="7">
        <v>63900</v>
      </c>
      <c r="V5" t="s">
        <v>33</v>
      </c>
      <c r="W5" s="17" t="s">
        <v>34</v>
      </c>
      <c r="Y5" t="s">
        <v>35</v>
      </c>
      <c r="Z5">
        <v>407</v>
      </c>
      <c r="AA5">
        <v>80</v>
      </c>
    </row>
    <row r="6" spans="1:64" x14ac:dyDescent="0.25">
      <c r="A6" t="s">
        <v>39</v>
      </c>
      <c r="B6" t="s">
        <v>40</v>
      </c>
      <c r="C6" s="17">
        <v>44029</v>
      </c>
      <c r="D6" s="7">
        <v>405000</v>
      </c>
      <c r="E6" t="s">
        <v>29</v>
      </c>
      <c r="F6" t="s">
        <v>30</v>
      </c>
      <c r="G6" s="7">
        <v>405000</v>
      </c>
      <c r="H6" s="7">
        <v>195000</v>
      </c>
      <c r="I6" s="12">
        <f t="shared" si="0"/>
        <v>48.148148148148145</v>
      </c>
      <c r="J6" s="7">
        <v>389996</v>
      </c>
      <c r="K6" s="7">
        <v>257194</v>
      </c>
      <c r="L6" s="7">
        <f t="shared" si="1"/>
        <v>147806</v>
      </c>
      <c r="M6" s="7">
        <v>66367.8125</v>
      </c>
      <c r="N6" s="22">
        <f t="shared" si="2"/>
        <v>2.2270735531625365</v>
      </c>
      <c r="O6" s="26">
        <v>1320</v>
      </c>
      <c r="P6" s="31">
        <f t="shared" si="3"/>
        <v>111.97424242424242</v>
      </c>
      <c r="Q6" s="36" t="s">
        <v>41</v>
      </c>
      <c r="R6" s="41">
        <f>ABS(N14-N6)*100</f>
        <v>30.774390075080049</v>
      </c>
      <c r="S6" t="s">
        <v>32</v>
      </c>
      <c r="U6" s="7">
        <v>240800</v>
      </c>
      <c r="V6" t="s">
        <v>33</v>
      </c>
      <c r="W6" s="17" t="s">
        <v>34</v>
      </c>
      <c r="Y6" t="s">
        <v>42</v>
      </c>
      <c r="Z6">
        <v>407</v>
      </c>
      <c r="AA6">
        <v>61</v>
      </c>
    </row>
    <row r="7" spans="1:64" x14ac:dyDescent="0.25">
      <c r="A7" t="s">
        <v>43</v>
      </c>
      <c r="B7" t="s">
        <v>40</v>
      </c>
      <c r="C7" s="17">
        <v>44071</v>
      </c>
      <c r="D7" s="7">
        <v>244900</v>
      </c>
      <c r="E7" t="s">
        <v>29</v>
      </c>
      <c r="F7" t="s">
        <v>30</v>
      </c>
      <c r="G7" s="7">
        <v>244900</v>
      </c>
      <c r="H7" s="7">
        <v>138300</v>
      </c>
      <c r="I7" s="12">
        <f t="shared" si="0"/>
        <v>56.472029399754994</v>
      </c>
      <c r="J7" s="7">
        <v>276632</v>
      </c>
      <c r="K7" s="7">
        <v>139694</v>
      </c>
      <c r="L7" s="7">
        <f t="shared" si="1"/>
        <v>105206</v>
      </c>
      <c r="M7" s="7">
        <v>68434.78125</v>
      </c>
      <c r="N7" s="22">
        <f t="shared" si="2"/>
        <v>1.5373176925293379</v>
      </c>
      <c r="O7" s="26">
        <v>792</v>
      </c>
      <c r="P7" s="31">
        <f t="shared" si="3"/>
        <v>132.83585858585857</v>
      </c>
      <c r="Q7" s="36" t="s">
        <v>41</v>
      </c>
      <c r="R7" s="41">
        <f>ABS(N14-N7)*100</f>
        <v>38.20119598823981</v>
      </c>
      <c r="S7" t="s">
        <v>32</v>
      </c>
      <c r="U7" s="7">
        <v>123300</v>
      </c>
      <c r="V7" t="s">
        <v>33</v>
      </c>
      <c r="W7" s="17" t="s">
        <v>34</v>
      </c>
      <c r="Y7" t="s">
        <v>42</v>
      </c>
      <c r="Z7">
        <v>407</v>
      </c>
      <c r="AA7">
        <v>70</v>
      </c>
    </row>
    <row r="8" spans="1:64" x14ac:dyDescent="0.25">
      <c r="A8" t="s">
        <v>44</v>
      </c>
      <c r="B8" t="s">
        <v>40</v>
      </c>
      <c r="C8" s="17">
        <v>44267</v>
      </c>
      <c r="D8" s="7">
        <v>390000</v>
      </c>
      <c r="E8" t="s">
        <v>29</v>
      </c>
      <c r="F8" t="s">
        <v>30</v>
      </c>
      <c r="G8" s="7">
        <v>390000</v>
      </c>
      <c r="H8" s="7">
        <v>195000</v>
      </c>
      <c r="I8" s="12">
        <f t="shared" si="0"/>
        <v>50</v>
      </c>
      <c r="J8" s="7">
        <v>389996</v>
      </c>
      <c r="K8" s="7">
        <v>257194</v>
      </c>
      <c r="L8" s="7">
        <f t="shared" si="1"/>
        <v>132806</v>
      </c>
      <c r="M8" s="7">
        <v>66367.8125</v>
      </c>
      <c r="N8" s="22">
        <f t="shared" si="2"/>
        <v>2.0010603784778955</v>
      </c>
      <c r="O8" s="26">
        <v>1320</v>
      </c>
      <c r="P8" s="31">
        <f t="shared" si="3"/>
        <v>100.61060606060606</v>
      </c>
      <c r="Q8" s="36" t="s">
        <v>41</v>
      </c>
      <c r="R8" s="41">
        <f>ABS(N14-N8)*100</f>
        <v>8.1730726066159498</v>
      </c>
      <c r="S8" t="s">
        <v>32</v>
      </c>
      <c r="U8" s="7">
        <v>240800</v>
      </c>
      <c r="V8" t="s">
        <v>33</v>
      </c>
      <c r="W8" s="17" t="s">
        <v>34</v>
      </c>
      <c r="Y8" t="s">
        <v>42</v>
      </c>
      <c r="Z8">
        <v>407</v>
      </c>
      <c r="AA8">
        <v>61</v>
      </c>
    </row>
    <row r="9" spans="1:64" x14ac:dyDescent="0.25">
      <c r="A9" t="s">
        <v>45</v>
      </c>
      <c r="B9" t="s">
        <v>40</v>
      </c>
      <c r="C9" s="17">
        <v>44041</v>
      </c>
      <c r="D9" s="7">
        <v>384900</v>
      </c>
      <c r="E9" t="s">
        <v>29</v>
      </c>
      <c r="F9" t="s">
        <v>30</v>
      </c>
      <c r="G9" s="7">
        <v>384900</v>
      </c>
      <c r="H9" s="7">
        <v>204800</v>
      </c>
      <c r="I9" s="12">
        <f t="shared" si="0"/>
        <v>53.208625617043396</v>
      </c>
      <c r="J9" s="7">
        <v>409592</v>
      </c>
      <c r="K9" s="7">
        <v>257194</v>
      </c>
      <c r="L9" s="7">
        <f t="shared" si="1"/>
        <v>127706</v>
      </c>
      <c r="M9" s="7">
        <v>76160.921875</v>
      </c>
      <c r="N9" s="22">
        <f t="shared" si="2"/>
        <v>1.6767916781469498</v>
      </c>
      <c r="O9" s="26">
        <v>1320</v>
      </c>
      <c r="P9" s="31">
        <f t="shared" si="3"/>
        <v>96.7469696969697</v>
      </c>
      <c r="Q9" s="36" t="s">
        <v>41</v>
      </c>
      <c r="R9" s="41">
        <f>ABS(N14-N9)*100</f>
        <v>24.25379742647862</v>
      </c>
      <c r="S9" t="s">
        <v>32</v>
      </c>
      <c r="U9" s="7">
        <v>240800</v>
      </c>
      <c r="V9" t="s">
        <v>33</v>
      </c>
      <c r="W9" s="17" t="s">
        <v>34</v>
      </c>
      <c r="Y9" t="s">
        <v>42</v>
      </c>
      <c r="Z9">
        <v>407</v>
      </c>
      <c r="AA9">
        <v>70</v>
      </c>
    </row>
    <row r="10" spans="1:64" x14ac:dyDescent="0.25">
      <c r="A10" t="s">
        <v>46</v>
      </c>
      <c r="B10" t="s">
        <v>40</v>
      </c>
      <c r="C10" s="17">
        <v>44368</v>
      </c>
      <c r="D10" s="7">
        <v>430000</v>
      </c>
      <c r="E10" t="s">
        <v>29</v>
      </c>
      <c r="F10" t="s">
        <v>30</v>
      </c>
      <c r="G10" s="7">
        <v>430000</v>
      </c>
      <c r="H10" s="7">
        <v>210200</v>
      </c>
      <c r="I10" s="12">
        <f t="shared" si="0"/>
        <v>48.883720930232563</v>
      </c>
      <c r="J10" s="7">
        <v>420478</v>
      </c>
      <c r="K10" s="7">
        <v>257194</v>
      </c>
      <c r="L10" s="7">
        <f t="shared" si="1"/>
        <v>172806</v>
      </c>
      <c r="M10" s="7">
        <v>81601.203125</v>
      </c>
      <c r="N10" s="22">
        <f t="shared" si="2"/>
        <v>2.1176893646444017</v>
      </c>
      <c r="O10" s="26">
        <v>1320</v>
      </c>
      <c r="P10" s="31">
        <f t="shared" si="3"/>
        <v>130.91363636363636</v>
      </c>
      <c r="Q10" s="36" t="s">
        <v>41</v>
      </c>
      <c r="R10" s="41">
        <f>ABS(N14-N10)*100</f>
        <v>19.835971223266569</v>
      </c>
      <c r="S10" t="s">
        <v>32</v>
      </c>
      <c r="U10" s="7">
        <v>240800</v>
      </c>
      <c r="V10" t="s">
        <v>33</v>
      </c>
      <c r="W10" s="17" t="s">
        <v>34</v>
      </c>
      <c r="Y10" t="s">
        <v>42</v>
      </c>
      <c r="Z10">
        <v>407</v>
      </c>
      <c r="AA10">
        <v>75</v>
      </c>
    </row>
    <row r="11" spans="1:64" ht="15.75" thickBot="1" x14ac:dyDescent="0.3">
      <c r="A11" t="s">
        <v>47</v>
      </c>
      <c r="B11" t="s">
        <v>40</v>
      </c>
      <c r="C11" s="17">
        <v>44329</v>
      </c>
      <c r="D11" s="7">
        <v>440000</v>
      </c>
      <c r="E11" t="s">
        <v>29</v>
      </c>
      <c r="F11" t="s">
        <v>30</v>
      </c>
      <c r="G11" s="7">
        <v>440000</v>
      </c>
      <c r="H11" s="7">
        <v>245600</v>
      </c>
      <c r="I11" s="12">
        <f t="shared" si="0"/>
        <v>55.81818181818182</v>
      </c>
      <c r="J11" s="7">
        <v>491261</v>
      </c>
      <c r="K11" s="7">
        <v>257194</v>
      </c>
      <c r="L11" s="7">
        <f t="shared" si="1"/>
        <v>182806</v>
      </c>
      <c r="M11" s="7">
        <v>116975.015625</v>
      </c>
      <c r="N11" s="22">
        <f t="shared" si="2"/>
        <v>1.5627781626979371</v>
      </c>
      <c r="O11" s="26">
        <v>1320</v>
      </c>
      <c r="P11" s="31">
        <f t="shared" si="3"/>
        <v>138.48939393939395</v>
      </c>
      <c r="Q11" s="36" t="s">
        <v>41</v>
      </c>
      <c r="R11" s="41">
        <f>ABS(N14-N11)*100</f>
        <v>35.655148971379887</v>
      </c>
      <c r="S11" t="s">
        <v>32</v>
      </c>
      <c r="U11" s="7">
        <v>240800</v>
      </c>
      <c r="V11" t="s">
        <v>33</v>
      </c>
      <c r="W11" s="17" t="s">
        <v>34</v>
      </c>
      <c r="Y11" t="s">
        <v>42</v>
      </c>
      <c r="Z11">
        <v>407</v>
      </c>
      <c r="AA11">
        <v>96</v>
      </c>
    </row>
    <row r="12" spans="1:64" ht="15.75" thickTop="1" x14ac:dyDescent="0.25">
      <c r="A12" s="3"/>
      <c r="B12" s="3"/>
      <c r="C12" s="18" t="s">
        <v>48</v>
      </c>
      <c r="D12" s="8">
        <f>+SUM(D3:D11)</f>
        <v>4002300</v>
      </c>
      <c r="E12" s="3"/>
      <c r="F12" s="3"/>
      <c r="G12" s="8">
        <f>+SUM(G3:G11)</f>
        <v>4002300</v>
      </c>
      <c r="H12" s="8">
        <f>+SUM(H3:H11)</f>
        <v>1991700</v>
      </c>
      <c r="I12" s="13"/>
      <c r="J12" s="8">
        <f>+SUM(J3:J11)</f>
        <v>3983589</v>
      </c>
      <c r="K12" s="8"/>
      <c r="L12" s="8">
        <f>+SUM(L3:L11)</f>
        <v>2384936</v>
      </c>
      <c r="M12" s="8">
        <f>+SUM(M3:M11)</f>
        <v>1202865.890625</v>
      </c>
      <c r="N12" s="23"/>
      <c r="O12" s="27"/>
      <c r="P12" s="32">
        <f>AVERAGE(P3:P11)</f>
        <v>184.19368644990539</v>
      </c>
      <c r="Q12" s="37"/>
      <c r="R12" s="42">
        <f>ABS(N14-N13)*100</f>
        <v>6.3381819073090373</v>
      </c>
      <c r="S12" s="3"/>
      <c r="T12" s="3"/>
      <c r="U12" s="8"/>
      <c r="V12" s="3"/>
      <c r="W12" s="18"/>
      <c r="X12" s="3"/>
      <c r="Y12" s="3"/>
      <c r="Z12" s="3"/>
      <c r="AA12" s="3"/>
    </row>
    <row r="13" spans="1:64" x14ac:dyDescent="0.25">
      <c r="A13" s="4"/>
      <c r="B13" s="4"/>
      <c r="C13" s="19"/>
      <c r="D13" s="9"/>
      <c r="E13" s="4"/>
      <c r="F13" s="4"/>
      <c r="G13" s="9"/>
      <c r="H13" s="9" t="s">
        <v>49</v>
      </c>
      <c r="I13" s="14">
        <f>H12/G12*100</f>
        <v>49.763885765684726</v>
      </c>
      <c r="J13" s="9"/>
      <c r="K13" s="9"/>
      <c r="L13" s="9"/>
      <c r="M13" s="46" t="s">
        <v>50</v>
      </c>
      <c r="N13" s="47">
        <f>L12/M12</f>
        <v>1.9827114714848264</v>
      </c>
      <c r="O13" s="28"/>
      <c r="P13" s="33" t="s">
        <v>51</v>
      </c>
      <c r="Q13" s="38">
        <f>STDEV(N3:N11)</f>
        <v>0.29574279324349118</v>
      </c>
      <c r="R13" s="43"/>
      <c r="S13" s="4"/>
      <c r="T13" s="4"/>
      <c r="U13" s="9"/>
      <c r="V13" s="4"/>
      <c r="W13" s="19"/>
      <c r="X13" s="4"/>
      <c r="Y13" s="4"/>
      <c r="Z13" s="4"/>
      <c r="AA13" s="4"/>
    </row>
    <row r="14" spans="1:64" x14ac:dyDescent="0.25">
      <c r="A14" s="5"/>
      <c r="B14" s="5"/>
      <c r="C14" s="20"/>
      <c r="D14" s="10"/>
      <c r="E14" s="5"/>
      <c r="F14" s="5"/>
      <c r="G14" s="10"/>
      <c r="H14" s="10" t="s">
        <v>52</v>
      </c>
      <c r="I14" s="15">
        <f>STDEV(I3:I11)</f>
        <v>4.5186723576835455</v>
      </c>
      <c r="J14" s="10"/>
      <c r="K14" s="10"/>
      <c r="L14" s="10"/>
      <c r="M14" s="10" t="s">
        <v>53</v>
      </c>
      <c r="N14" s="24">
        <f>AVERAGE(N3:N11)</f>
        <v>1.919329652411736</v>
      </c>
      <c r="O14" s="29"/>
      <c r="P14" s="34" t="s">
        <v>54</v>
      </c>
      <c r="Q14" s="45">
        <f>AVERAGE(R3:R11)</f>
        <v>23.529062845225255</v>
      </c>
      <c r="R14" s="44" t="s">
        <v>55</v>
      </c>
      <c r="S14" s="5">
        <f>+(Q14/N14)</f>
        <v>12.259000331527094</v>
      </c>
      <c r="T14" s="5"/>
      <c r="U14" s="10"/>
      <c r="V14" s="5"/>
      <c r="W14" s="20"/>
      <c r="X14" s="5"/>
      <c r="Y14" s="5"/>
      <c r="Z14" s="5"/>
      <c r="AA14" s="5"/>
    </row>
  </sheetData>
  <mergeCells count="1">
    <mergeCell ref="A1:AA1"/>
  </mergeCells>
  <conditionalFormatting sqref="A3:AA1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249C9-CD27-4E97-9EA3-48F7D03FF9B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2023-02-13T20:42:09Z</dcterms:created>
  <dcterms:modified xsi:type="dcterms:W3CDTF">2023-03-14T14:54:31Z</dcterms:modified>
</cp:coreProperties>
</file>